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JAVNA NAROČILA\NAROČANJE, NAROČILA\VELIKA NAROČILA 4301\2017\4301-15-2017 Gradbena dela na komunalni infrastrukturi\"/>
    </mc:Choice>
  </mc:AlternateContent>
  <bookViews>
    <workbookView xWindow="0" yWindow="0" windowWidth="28800" windowHeight="11835" tabRatio="979"/>
  </bookViews>
  <sheets>
    <sheet name="rekapitulacija" sheetId="137" r:id="rId1"/>
    <sheet name="FA1" sheetId="117" r:id="rId2"/>
    <sheet name="FA2" sheetId="119" r:id="rId3"/>
    <sheet name="FA3" sheetId="120" r:id="rId4"/>
    <sheet name="FA4" sheetId="121" r:id="rId5"/>
    <sheet name="FB1" sheetId="122" r:id="rId6"/>
    <sheet name="FB2" sheetId="123" r:id="rId7"/>
    <sheet name="FB3" sheetId="124" r:id="rId8"/>
    <sheet name="FB4" sheetId="125" r:id="rId9"/>
    <sheet name="FB5" sheetId="126" r:id="rId10"/>
    <sheet name="FB6" sheetId="133" r:id="rId11"/>
    <sheet name="FC1" sheetId="127" r:id="rId12"/>
    <sheet name="FC2" sheetId="128" r:id="rId13"/>
    <sheet name="FC3" sheetId="129" r:id="rId14"/>
    <sheet name="FD1" sheetId="130" r:id="rId15"/>
    <sheet name="FD2" sheetId="131" r:id="rId16"/>
    <sheet name="FD3" sheetId="132" r:id="rId17"/>
    <sheet name="FD4" sheetId="134" r:id="rId18"/>
    <sheet name="M1" sheetId="135" r:id="rId19"/>
    <sheet name="M2" sheetId="156" r:id="rId20"/>
    <sheet name="FA1-Pr" sheetId="118" r:id="rId21"/>
    <sheet name="FA2-Pr" sheetId="140" r:id="rId22"/>
    <sheet name="FA3-Pr" sheetId="141" r:id="rId23"/>
    <sheet name="FA4-Pr" sheetId="142" r:id="rId24"/>
    <sheet name="FB1-Pr" sheetId="143" r:id="rId25"/>
    <sheet name="FB2-Pr" sheetId="145" r:id="rId26"/>
    <sheet name="FB3-Pr" sheetId="146" r:id="rId27"/>
    <sheet name="FB4-Pr" sheetId="147" r:id="rId28"/>
    <sheet name="FB5-Pr" sheetId="148" r:id="rId29"/>
    <sheet name="FC1-Pr" sheetId="149" r:id="rId30"/>
    <sheet name="FC2-Pr" sheetId="150" r:id="rId31"/>
    <sheet name="FC3-Pr" sheetId="151" r:id="rId32"/>
    <sheet name="FD1-Pr" sheetId="152" r:id="rId33"/>
    <sheet name="FD2-Pr" sheetId="153" r:id="rId34"/>
    <sheet name="FD3-Pr" sheetId="154" r:id="rId35"/>
    <sheet name="ELEKTRIČNE INSTALACIJE" sheetId="155" r:id="rId36"/>
    <sheet name="VODOVOD" sheetId="159" r:id="rId37"/>
  </sheets>
  <definedNames>
    <definedName name="_xlnm.Print_Area" localSheetId="1">'FA1'!$B$1:$G$130</definedName>
    <definedName name="_xlnm.Print_Area" localSheetId="20">'FA1-Pr'!$B$1:$G$110</definedName>
    <definedName name="_xlnm.Print_Area" localSheetId="2">'FA2'!$B$1:$G$93</definedName>
    <definedName name="_xlnm.Print_Area" localSheetId="21">'FA2-Pr'!$B$1:$G$96</definedName>
    <definedName name="_xlnm.Print_Area" localSheetId="3">'FA3'!$B$1:$G$89</definedName>
    <definedName name="_xlnm.Print_Area" localSheetId="22">'FA3-Pr'!$B$1:$G$74</definedName>
    <definedName name="_xlnm.Print_Area" localSheetId="4">'FA4'!$B$1:$G$91</definedName>
    <definedName name="_xlnm.Print_Area" localSheetId="23">'FA4-Pr'!$B$1:$G$60</definedName>
    <definedName name="_xlnm.Print_Area" localSheetId="5">'FB1'!$B$1:$G$154</definedName>
    <definedName name="_xlnm.Print_Area" localSheetId="24">'FB1-Pr'!$B$1:$G$84</definedName>
    <definedName name="_xlnm.Print_Area" localSheetId="6">'FB2'!$B$1:$G$87</definedName>
    <definedName name="_xlnm.Print_Area" localSheetId="25">'FB2-Pr'!$B$1:$G$94</definedName>
    <definedName name="_xlnm.Print_Area" localSheetId="7">'FB3'!$B$1:$G$117</definedName>
    <definedName name="_xlnm.Print_Area" localSheetId="26">'FB3-Pr'!$B$1:$G$96</definedName>
    <definedName name="_xlnm.Print_Area" localSheetId="8">'FB4'!$B$1:$G$89</definedName>
    <definedName name="_xlnm.Print_Area" localSheetId="27">'FB4-Pr'!$B$1:$G$96</definedName>
    <definedName name="_xlnm.Print_Area" localSheetId="9">'FB5'!$B$1:$G$87</definedName>
    <definedName name="_xlnm.Print_Area" localSheetId="28">'FB5-Pr'!$B$1:$G$55</definedName>
    <definedName name="_xlnm.Print_Area" localSheetId="10">'FB6'!$B$1:$G$112</definedName>
    <definedName name="_xlnm.Print_Area" localSheetId="11">'FC1'!$B$1:$G$109</definedName>
    <definedName name="_xlnm.Print_Area" localSheetId="29">'FC1-Pr'!$B$1:$G$100</definedName>
    <definedName name="_xlnm.Print_Area" localSheetId="12">'FC2'!$B$1:$G$85</definedName>
    <definedName name="_xlnm.Print_Area" localSheetId="30">'FC2-Pr'!$B$1:$G$76</definedName>
    <definedName name="_xlnm.Print_Area" localSheetId="13">'FC3'!$B$1:$G$119</definedName>
    <definedName name="_xlnm.Print_Area" localSheetId="31">'FC3-Pr'!$B$1:$G$77</definedName>
    <definedName name="_xlnm.Print_Area" localSheetId="14">'FD1'!$B$1:$G$107</definedName>
    <definedName name="_xlnm.Print_Area" localSheetId="32">'FD1-Pr'!$B$1:$G$99</definedName>
    <definedName name="_xlnm.Print_Area" localSheetId="15">'FD2'!$B$1:$G$90</definedName>
    <definedName name="_xlnm.Print_Area" localSheetId="33">'FD2-Pr'!$B$1:$G$74</definedName>
    <definedName name="_xlnm.Print_Area" localSheetId="16">'FD3'!$B$1:$G$100</definedName>
    <definedName name="_xlnm.Print_Area" localSheetId="34">'FD3-Pr'!$B$1:$G$112</definedName>
    <definedName name="_xlnm.Print_Area" localSheetId="17">'FD4'!$B$1:$G$77</definedName>
    <definedName name="_xlnm.Print_Area" localSheetId="18">'M1'!$B$1:$G$168</definedName>
  </definedNames>
  <calcPr calcId="152511"/>
</workbook>
</file>

<file path=xl/calcChain.xml><?xml version="1.0" encoding="utf-8"?>
<calcChain xmlns="http://schemas.openxmlformats.org/spreadsheetml/2006/main">
  <c r="B30" i="137" l="1"/>
  <c r="B27" i="137"/>
  <c r="G110" i="118" l="1"/>
  <c r="G109" i="118"/>
  <c r="G107" i="118"/>
  <c r="F98" i="155" l="1"/>
  <c r="F268" i="155"/>
  <c r="G103" i="117"/>
  <c r="G102" i="117"/>
  <c r="G100" i="117"/>
  <c r="G98" i="117"/>
  <c r="E114" i="117" l="1"/>
  <c r="G92" i="124"/>
  <c r="G129" i="122"/>
  <c r="D27" i="159" l="1"/>
  <c r="D11" i="159"/>
  <c r="F33" i="159"/>
  <c r="D31" i="159"/>
  <c r="F31" i="159" s="1"/>
  <c r="F29" i="159"/>
  <c r="F27" i="159"/>
  <c r="F25" i="159"/>
  <c r="F23" i="159"/>
  <c r="F21" i="159"/>
  <c r="D19" i="159"/>
  <c r="F19" i="159" s="1"/>
  <c r="D18" i="159"/>
  <c r="F18" i="159" s="1"/>
  <c r="D17" i="159"/>
  <c r="F17" i="159" s="1"/>
  <c r="D13" i="159"/>
  <c r="F13" i="159" s="1"/>
  <c r="D12" i="159" l="1"/>
  <c r="F12" i="159" s="1"/>
  <c r="D14" i="159"/>
  <c r="F14" i="159" s="1"/>
  <c r="C51" i="159"/>
  <c r="F51" i="159" s="1"/>
  <c r="C50" i="159"/>
  <c r="F50" i="159" s="1"/>
  <c r="C49" i="159"/>
  <c r="F49" i="159" s="1"/>
  <c r="F47" i="159"/>
  <c r="F46" i="159"/>
  <c r="F45" i="159"/>
  <c r="F44" i="159"/>
  <c r="F43" i="159"/>
  <c r="F42" i="159"/>
  <c r="F41" i="159"/>
  <c r="F40" i="159"/>
  <c r="F39" i="159"/>
  <c r="E79" i="149"/>
  <c r="H43" i="149"/>
  <c r="H36" i="149"/>
  <c r="H58" i="156"/>
  <c r="E58" i="156" s="1"/>
  <c r="H50" i="156"/>
  <c r="E52" i="156" s="1"/>
  <c r="G52" i="156" s="1"/>
  <c r="E146" i="156"/>
  <c r="G146" i="156" s="1"/>
  <c r="G144" i="156"/>
  <c r="E136" i="156"/>
  <c r="G136" i="156" s="1"/>
  <c r="E134" i="156"/>
  <c r="E138" i="156" s="1"/>
  <c r="G127" i="156"/>
  <c r="G124" i="156"/>
  <c r="G122" i="156"/>
  <c r="G120" i="156"/>
  <c r="G118" i="156"/>
  <c r="G114" i="156"/>
  <c r="G113" i="156"/>
  <c r="G112" i="156"/>
  <c r="G109" i="156"/>
  <c r="G107" i="156"/>
  <c r="G105" i="156"/>
  <c r="G103" i="156"/>
  <c r="G97" i="156"/>
  <c r="G95" i="156"/>
  <c r="G93" i="156"/>
  <c r="E91" i="156"/>
  <c r="G91" i="156" s="1"/>
  <c r="E89" i="156"/>
  <c r="G89" i="156" s="1"/>
  <c r="G87" i="156"/>
  <c r="G83" i="156"/>
  <c r="G81" i="156"/>
  <c r="G79" i="156"/>
  <c r="G77" i="156"/>
  <c r="G75" i="156"/>
  <c r="G73" i="156"/>
  <c r="G71" i="156"/>
  <c r="G69" i="156"/>
  <c r="G67" i="156"/>
  <c r="G65" i="156"/>
  <c r="G46" i="156"/>
  <c r="G44" i="156"/>
  <c r="G38" i="156"/>
  <c r="G36" i="156"/>
  <c r="G34" i="156"/>
  <c r="G32" i="156"/>
  <c r="G30" i="156"/>
  <c r="G28" i="156"/>
  <c r="G26" i="156"/>
  <c r="G24" i="156"/>
  <c r="G17" i="156"/>
  <c r="G15" i="156"/>
  <c r="G13" i="156"/>
  <c r="F35" i="159" l="1"/>
  <c r="F6" i="159" s="1"/>
  <c r="C48" i="159"/>
  <c r="F48" i="159" s="1"/>
  <c r="F52" i="159"/>
  <c r="F7" i="159" s="1"/>
  <c r="E60" i="156"/>
  <c r="G60" i="156" s="1"/>
  <c r="E54" i="156"/>
  <c r="G54" i="156" s="1"/>
  <c r="E62" i="156"/>
  <c r="G62" i="156" s="1"/>
  <c r="E50" i="156"/>
  <c r="G50" i="156" s="1"/>
  <c r="G20" i="156"/>
  <c r="G5" i="156" s="1"/>
  <c r="G40" i="156"/>
  <c r="G6" i="156" s="1"/>
  <c r="G130" i="156"/>
  <c r="G8" i="156" s="1"/>
  <c r="G134" i="156"/>
  <c r="E140" i="156"/>
  <c r="G138" i="156"/>
  <c r="G58" i="156"/>
  <c r="F369" i="155"/>
  <c r="F367" i="155"/>
  <c r="F363" i="155"/>
  <c r="F361" i="155"/>
  <c r="F359" i="155"/>
  <c r="F357" i="155"/>
  <c r="F355" i="155"/>
  <c r="F353" i="155"/>
  <c r="F351" i="155"/>
  <c r="F349" i="155"/>
  <c r="F347" i="155"/>
  <c r="F345" i="155"/>
  <c r="F365" i="155" s="1"/>
  <c r="F343" i="155"/>
  <c r="F341" i="155"/>
  <c r="F320" i="155"/>
  <c r="F315" i="155"/>
  <c r="F313" i="155"/>
  <c r="F311" i="155"/>
  <c r="F309" i="155"/>
  <c r="F307" i="155"/>
  <c r="F305" i="155"/>
  <c r="F303" i="155"/>
  <c r="F301" i="155"/>
  <c r="F299" i="155"/>
  <c r="F288" i="155"/>
  <c r="F286" i="155"/>
  <c r="F284" i="155"/>
  <c r="F282" i="155"/>
  <c r="F280" i="155"/>
  <c r="F278" i="155"/>
  <c r="F318" i="155" s="1"/>
  <c r="F269" i="155"/>
  <c r="F28" i="155" s="1"/>
  <c r="F256" i="155"/>
  <c r="F253" i="155"/>
  <c r="F251" i="155"/>
  <c r="F249" i="155"/>
  <c r="F244" i="155"/>
  <c r="F242" i="155"/>
  <c r="F240" i="155"/>
  <c r="F238" i="155"/>
  <c r="F236" i="155"/>
  <c r="F234" i="155"/>
  <c r="F232" i="155"/>
  <c r="F230" i="155"/>
  <c r="F228" i="155"/>
  <c r="F225" i="155"/>
  <c r="F222" i="155"/>
  <c r="F216" i="155"/>
  <c r="F214" i="155"/>
  <c r="F199" i="155"/>
  <c r="F197" i="155"/>
  <c r="F193" i="155"/>
  <c r="F191" i="155"/>
  <c r="F189" i="155"/>
  <c r="F187" i="155"/>
  <c r="F185" i="155"/>
  <c r="F183" i="155"/>
  <c r="F181" i="155"/>
  <c r="F179" i="155"/>
  <c r="F177" i="155"/>
  <c r="F175" i="155"/>
  <c r="F173" i="155"/>
  <c r="F171" i="155"/>
  <c r="F195" i="155" s="1"/>
  <c r="F150" i="155"/>
  <c r="F143" i="155"/>
  <c r="F141" i="155"/>
  <c r="F139" i="155"/>
  <c r="F137" i="155"/>
  <c r="F135" i="155"/>
  <c r="F133" i="155"/>
  <c r="F131" i="155"/>
  <c r="F129" i="155"/>
  <c r="F118" i="155"/>
  <c r="F116" i="155"/>
  <c r="F114" i="155"/>
  <c r="F145" i="155" s="1"/>
  <c r="F112" i="155"/>
  <c r="F110" i="155"/>
  <c r="F108" i="155"/>
  <c r="F99" i="155"/>
  <c r="F16" i="155" s="1"/>
  <c r="F86" i="155"/>
  <c r="F84" i="155"/>
  <c r="F82" i="155"/>
  <c r="F80" i="155"/>
  <c r="F75" i="155"/>
  <c r="F73" i="155"/>
  <c r="F71" i="155"/>
  <c r="F69" i="155"/>
  <c r="F67" i="155"/>
  <c r="F65" i="155"/>
  <c r="F63" i="155"/>
  <c r="F61" i="155"/>
  <c r="F59" i="155"/>
  <c r="F56" i="155"/>
  <c r="F53" i="155"/>
  <c r="F48" i="155"/>
  <c r="F46" i="155"/>
  <c r="F8" i="159" l="1"/>
  <c r="B28" i="137" s="1"/>
  <c r="E85" i="156"/>
  <c r="G85" i="156" s="1"/>
  <c r="G99" i="156" s="1"/>
  <c r="G7" i="156" s="1"/>
  <c r="E142" i="156"/>
  <c r="G142" i="156" s="1"/>
  <c r="G140" i="156"/>
  <c r="F148" i="155"/>
  <c r="F152" i="155" s="1"/>
  <c r="F17" i="155" s="1"/>
  <c r="F49" i="155"/>
  <c r="F13" i="155" s="1"/>
  <c r="F217" i="155"/>
  <c r="F25" i="155" s="1"/>
  <c r="F76" i="155"/>
  <c r="F14" i="155" s="1"/>
  <c r="F245" i="155"/>
  <c r="F26" i="155" s="1"/>
  <c r="F322" i="155"/>
  <c r="F29" i="155" s="1"/>
  <c r="F94" i="155"/>
  <c r="F15" i="155" s="1"/>
  <c r="F264" i="155"/>
  <c r="F27" i="155" s="1"/>
  <c r="F371" i="155"/>
  <c r="F30" i="155" s="1"/>
  <c r="F201" i="155"/>
  <c r="F18" i="155" s="1"/>
  <c r="E95" i="127"/>
  <c r="G27" i="154"/>
  <c r="G27" i="153"/>
  <c r="G27" i="152"/>
  <c r="G27" i="151"/>
  <c r="G27" i="150"/>
  <c r="G29" i="150" s="1"/>
  <c r="G6" i="150" s="1"/>
  <c r="G27" i="149"/>
  <c r="G27" i="147"/>
  <c r="G27" i="146"/>
  <c r="G27" i="145"/>
  <c r="G27" i="143"/>
  <c r="G27" i="141"/>
  <c r="G27" i="140"/>
  <c r="G27" i="118"/>
  <c r="G31" i="135"/>
  <c r="G31" i="131"/>
  <c r="G31" i="130"/>
  <c r="G33" i="130" s="1"/>
  <c r="G6" i="130" s="1"/>
  <c r="G29" i="129"/>
  <c r="G29" i="128"/>
  <c r="G31" i="127"/>
  <c r="G32" i="133"/>
  <c r="G31" i="126"/>
  <c r="G31" i="125"/>
  <c r="G31" i="124"/>
  <c r="G31" i="123"/>
  <c r="G31" i="122"/>
  <c r="G41" i="122" s="1"/>
  <c r="G6" i="122" s="1"/>
  <c r="G31" i="121"/>
  <c r="G31" i="120"/>
  <c r="G31" i="119"/>
  <c r="G31" i="117"/>
  <c r="E73" i="117"/>
  <c r="G73" i="117" s="1"/>
  <c r="G33" i="117"/>
  <c r="G97" i="154"/>
  <c r="G95" i="154"/>
  <c r="G86" i="154"/>
  <c r="G29" i="154"/>
  <c r="G79" i="154"/>
  <c r="G53" i="154"/>
  <c r="E105" i="154"/>
  <c r="G105" i="154" s="1"/>
  <c r="E103" i="154"/>
  <c r="G103" i="154" s="1"/>
  <c r="G84" i="154"/>
  <c r="G82" i="154"/>
  <c r="G80" i="154"/>
  <c r="G76" i="154"/>
  <c r="E73" i="154"/>
  <c r="G73" i="154" s="1"/>
  <c r="G67" i="154"/>
  <c r="E65" i="154"/>
  <c r="G65" i="154"/>
  <c r="G61" i="154"/>
  <c r="G59" i="154"/>
  <c r="G57" i="154"/>
  <c r="G55" i="154"/>
  <c r="G51" i="154"/>
  <c r="E49" i="154"/>
  <c r="G49" i="154" s="1"/>
  <c r="E47" i="154"/>
  <c r="G47" i="154" s="1"/>
  <c r="E45" i="154"/>
  <c r="G45" i="154" s="1"/>
  <c r="E42" i="154"/>
  <c r="G42" i="154" s="1"/>
  <c r="E40" i="154"/>
  <c r="G40" i="154" s="1"/>
  <c r="E38" i="154"/>
  <c r="G38" i="154" s="1"/>
  <c r="G35" i="154"/>
  <c r="G25" i="154"/>
  <c r="G23" i="154"/>
  <c r="G31" i="154" s="1"/>
  <c r="G6" i="154" s="1"/>
  <c r="G17" i="154"/>
  <c r="G15" i="154"/>
  <c r="G13" i="154"/>
  <c r="E67" i="153"/>
  <c r="G67" i="153" s="1"/>
  <c r="E65" i="153"/>
  <c r="G65" i="153" s="1"/>
  <c r="G59" i="153"/>
  <c r="G57" i="153"/>
  <c r="G55" i="153"/>
  <c r="E52" i="153"/>
  <c r="G52" i="153"/>
  <c r="G46" i="153"/>
  <c r="G44" i="153"/>
  <c r="G42" i="153"/>
  <c r="G40" i="153"/>
  <c r="E38" i="153"/>
  <c r="G38" i="153"/>
  <c r="E36" i="153"/>
  <c r="G36" i="153"/>
  <c r="E34" i="153"/>
  <c r="G34" i="153"/>
  <c r="G25" i="153"/>
  <c r="G23" i="153"/>
  <c r="G17" i="153"/>
  <c r="G15" i="153"/>
  <c r="G13" i="153"/>
  <c r="G19" i="153" s="1"/>
  <c r="G5" i="153" s="1"/>
  <c r="E69" i="152"/>
  <c r="E92" i="152"/>
  <c r="G92" i="152"/>
  <c r="E90" i="152"/>
  <c r="G90" i="152"/>
  <c r="G84" i="152"/>
  <c r="G82" i="152"/>
  <c r="G80" i="152"/>
  <c r="G78" i="152"/>
  <c r="G76" i="152"/>
  <c r="G73" i="152"/>
  <c r="G86" i="152" s="1"/>
  <c r="G8" i="152" s="1"/>
  <c r="G72" i="152"/>
  <c r="G69" i="152"/>
  <c r="G63" i="152"/>
  <c r="E61" i="152"/>
  <c r="G61" i="152" s="1"/>
  <c r="G57" i="152"/>
  <c r="G55" i="152"/>
  <c r="G53" i="152"/>
  <c r="G51" i="152"/>
  <c r="G49" i="152"/>
  <c r="E47" i="152"/>
  <c r="G47" i="152"/>
  <c r="E45" i="152"/>
  <c r="G45" i="152"/>
  <c r="E43" i="152"/>
  <c r="G43" i="152"/>
  <c r="E40" i="152"/>
  <c r="G40" i="152"/>
  <c r="E38" i="152"/>
  <c r="G38" i="152"/>
  <c r="E36" i="152"/>
  <c r="G36" i="152"/>
  <c r="G33" i="152"/>
  <c r="G25" i="152"/>
  <c r="G23" i="152"/>
  <c r="G29" i="152" s="1"/>
  <c r="G6" i="152" s="1"/>
  <c r="G17" i="152"/>
  <c r="G15" i="152"/>
  <c r="G13" i="152"/>
  <c r="E70" i="151"/>
  <c r="G70" i="151"/>
  <c r="E68" i="151"/>
  <c r="G68" i="151"/>
  <c r="G62" i="151"/>
  <c r="G60" i="151"/>
  <c r="G58" i="151"/>
  <c r="G56" i="151"/>
  <c r="G55" i="151"/>
  <c r="E52" i="151"/>
  <c r="G52" i="151" s="1"/>
  <c r="G64" i="151" s="1"/>
  <c r="G8" i="151" s="1"/>
  <c r="G46" i="151"/>
  <c r="G44" i="151"/>
  <c r="G42" i="151"/>
  <c r="G40" i="151"/>
  <c r="E38" i="151"/>
  <c r="G38" i="151" s="1"/>
  <c r="E36" i="151"/>
  <c r="G36" i="151" s="1"/>
  <c r="E34" i="151"/>
  <c r="G34" i="151" s="1"/>
  <c r="G25" i="151"/>
  <c r="G23" i="151"/>
  <c r="G17" i="151"/>
  <c r="G15" i="151"/>
  <c r="G13" i="151"/>
  <c r="G19" i="151" s="1"/>
  <c r="G5" i="151" s="1"/>
  <c r="E69" i="150"/>
  <c r="G69" i="150"/>
  <c r="E67" i="150"/>
  <c r="G61" i="150"/>
  <c r="G59" i="150"/>
  <c r="G57" i="150"/>
  <c r="G55" i="150"/>
  <c r="G63" i="150" s="1"/>
  <c r="G8" i="150" s="1"/>
  <c r="E52" i="150"/>
  <c r="G52" i="150" s="1"/>
  <c r="G46" i="150"/>
  <c r="G44" i="150"/>
  <c r="G42" i="150"/>
  <c r="G40" i="150"/>
  <c r="E38" i="150"/>
  <c r="G38" i="150" s="1"/>
  <c r="E36" i="150"/>
  <c r="G36" i="150" s="1"/>
  <c r="E34" i="150"/>
  <c r="G34" i="150" s="1"/>
  <c r="G48" i="150" s="1"/>
  <c r="G7" i="150" s="1"/>
  <c r="G25" i="150"/>
  <c r="G23" i="150"/>
  <c r="G17" i="150"/>
  <c r="G15" i="150"/>
  <c r="G19" i="150" s="1"/>
  <c r="G5" i="150" s="1"/>
  <c r="G13" i="150"/>
  <c r="G76" i="149"/>
  <c r="G158" i="135"/>
  <c r="E93" i="149"/>
  <c r="G93" i="149" s="1"/>
  <c r="E91" i="149"/>
  <c r="E95" i="149"/>
  <c r="G85" i="149"/>
  <c r="G83" i="149"/>
  <c r="G81" i="149"/>
  <c r="G79" i="149"/>
  <c r="G77" i="149"/>
  <c r="G73" i="149"/>
  <c r="G72" i="149"/>
  <c r="E69" i="149"/>
  <c r="G69" i="149"/>
  <c r="G63" i="149"/>
  <c r="E61" i="149"/>
  <c r="G61" i="149" s="1"/>
  <c r="G57" i="149"/>
  <c r="G55" i="149"/>
  <c r="G53" i="149"/>
  <c r="G51" i="149"/>
  <c r="G49" i="149"/>
  <c r="E47" i="149"/>
  <c r="G47" i="149"/>
  <c r="E45" i="149"/>
  <c r="G45" i="149"/>
  <c r="E43" i="149"/>
  <c r="E40" i="149"/>
  <c r="G40" i="149" s="1"/>
  <c r="E38" i="149"/>
  <c r="G38" i="149" s="1"/>
  <c r="E36" i="149"/>
  <c r="G36" i="149" s="1"/>
  <c r="G33" i="149"/>
  <c r="G25" i="149"/>
  <c r="G23" i="149"/>
  <c r="G17" i="149"/>
  <c r="G15" i="149"/>
  <c r="G13" i="149"/>
  <c r="G53" i="148"/>
  <c r="G51" i="148"/>
  <c r="G49" i="148"/>
  <c r="E46" i="148"/>
  <c r="G46" i="148"/>
  <c r="G40" i="148"/>
  <c r="E38" i="148"/>
  <c r="G38" i="148" s="1"/>
  <c r="G34" i="148"/>
  <c r="G32" i="148"/>
  <c r="G30" i="148"/>
  <c r="E28" i="148"/>
  <c r="G28" i="148"/>
  <c r="E26" i="148"/>
  <c r="G26" i="148"/>
  <c r="E24" i="148"/>
  <c r="G21" i="148"/>
  <c r="G15" i="148"/>
  <c r="G13" i="148"/>
  <c r="G17" i="148" s="1"/>
  <c r="G5" i="148" s="1"/>
  <c r="G11" i="148"/>
  <c r="E71" i="147"/>
  <c r="G29" i="147"/>
  <c r="E89" i="147"/>
  <c r="G89" i="147" s="1"/>
  <c r="E87" i="147"/>
  <c r="G87" i="147" s="1"/>
  <c r="G81" i="147"/>
  <c r="G79" i="147"/>
  <c r="G77" i="147"/>
  <c r="G74" i="147"/>
  <c r="G71" i="147"/>
  <c r="G65" i="147"/>
  <c r="E63" i="147"/>
  <c r="G63" i="147" s="1"/>
  <c r="G59" i="147"/>
  <c r="G57" i="147"/>
  <c r="G55" i="147"/>
  <c r="G53" i="147"/>
  <c r="G51" i="147"/>
  <c r="E49" i="147"/>
  <c r="G49" i="147"/>
  <c r="E47" i="147"/>
  <c r="G47" i="147"/>
  <c r="E45" i="147"/>
  <c r="E61" i="147"/>
  <c r="G61" i="147" s="1"/>
  <c r="E42" i="147"/>
  <c r="G42" i="147" s="1"/>
  <c r="E40" i="147"/>
  <c r="G40" i="147" s="1"/>
  <c r="E38" i="147"/>
  <c r="G38" i="147" s="1"/>
  <c r="G35" i="147"/>
  <c r="G25" i="147"/>
  <c r="G23" i="147"/>
  <c r="G17" i="147"/>
  <c r="G15" i="147"/>
  <c r="G13" i="147"/>
  <c r="G88" i="118"/>
  <c r="E89" i="146"/>
  <c r="G89" i="146"/>
  <c r="E87" i="146"/>
  <c r="G87" i="146"/>
  <c r="G81" i="146"/>
  <c r="G79" i="146"/>
  <c r="G77" i="146"/>
  <c r="G75" i="146"/>
  <c r="G73" i="146"/>
  <c r="G72" i="146"/>
  <c r="E69" i="146"/>
  <c r="G69" i="146"/>
  <c r="G83" i="146" s="1"/>
  <c r="G8" i="146" s="1"/>
  <c r="G63" i="146"/>
  <c r="E61" i="146"/>
  <c r="G61" i="146" s="1"/>
  <c r="G57" i="146"/>
  <c r="G55" i="146"/>
  <c r="G53" i="146"/>
  <c r="G51" i="146"/>
  <c r="G49" i="146"/>
  <c r="E47" i="146"/>
  <c r="G47" i="146"/>
  <c r="E45" i="146"/>
  <c r="G45" i="146"/>
  <c r="E43" i="146"/>
  <c r="E59" i="146"/>
  <c r="G59" i="146" s="1"/>
  <c r="E40" i="146"/>
  <c r="G40" i="146" s="1"/>
  <c r="E38" i="146"/>
  <c r="G38" i="146" s="1"/>
  <c r="E36" i="146"/>
  <c r="G36" i="146" s="1"/>
  <c r="G33" i="146"/>
  <c r="G25" i="146"/>
  <c r="G23" i="146"/>
  <c r="G17" i="146"/>
  <c r="G15" i="146"/>
  <c r="G19" i="146" s="1"/>
  <c r="G5" i="146" s="1"/>
  <c r="G13" i="146"/>
  <c r="E87" i="145"/>
  <c r="G87" i="145" s="1"/>
  <c r="E85" i="145"/>
  <c r="E89" i="145" s="1"/>
  <c r="E91" i="145" s="1"/>
  <c r="G79" i="145"/>
  <c r="G77" i="145"/>
  <c r="G75" i="145"/>
  <c r="G73" i="145"/>
  <c r="G72" i="145"/>
  <c r="E69" i="145"/>
  <c r="G69" i="145"/>
  <c r="G81" i="145" s="1"/>
  <c r="G8" i="145" s="1"/>
  <c r="G63" i="145"/>
  <c r="E61" i="145"/>
  <c r="G61" i="145" s="1"/>
  <c r="G57" i="145"/>
  <c r="G55" i="145"/>
  <c r="G53" i="145"/>
  <c r="G51" i="145"/>
  <c r="G49" i="145"/>
  <c r="E47" i="145"/>
  <c r="G47" i="145"/>
  <c r="E45" i="145"/>
  <c r="G45" i="145"/>
  <c r="E43" i="145"/>
  <c r="E40" i="145"/>
  <c r="G40" i="145" s="1"/>
  <c r="E38" i="145"/>
  <c r="G38" i="145" s="1"/>
  <c r="E36" i="145"/>
  <c r="G36" i="145" s="1"/>
  <c r="G33" i="145"/>
  <c r="G25" i="145"/>
  <c r="G23" i="145"/>
  <c r="G17" i="145"/>
  <c r="G15" i="145"/>
  <c r="G13" i="145"/>
  <c r="G19" i="145" s="1"/>
  <c r="G5" i="145" s="1"/>
  <c r="E77" i="143"/>
  <c r="G77" i="143" s="1"/>
  <c r="E75" i="143"/>
  <c r="G69" i="143"/>
  <c r="G67" i="143"/>
  <c r="G65" i="143"/>
  <c r="G63" i="143"/>
  <c r="G61" i="143"/>
  <c r="G58" i="143"/>
  <c r="G71" i="143" s="1"/>
  <c r="G8" i="143" s="1"/>
  <c r="G57" i="143"/>
  <c r="E54" i="143"/>
  <c r="G54" i="143"/>
  <c r="G48" i="143"/>
  <c r="G50" i="143" s="1"/>
  <c r="G7" i="143" s="1"/>
  <c r="G46" i="143"/>
  <c r="G44" i="143"/>
  <c r="G42" i="143"/>
  <c r="E40" i="143"/>
  <c r="G40" i="143"/>
  <c r="E38" i="143"/>
  <c r="G38" i="143"/>
  <c r="E36" i="143"/>
  <c r="G36" i="143"/>
  <c r="G29" i="143"/>
  <c r="G25" i="143"/>
  <c r="G23" i="143"/>
  <c r="G31" i="143" s="1"/>
  <c r="G6" i="143" s="1"/>
  <c r="G17" i="143"/>
  <c r="G15" i="143"/>
  <c r="G13" i="143"/>
  <c r="G30" i="142"/>
  <c r="G58" i="142"/>
  <c r="G56" i="142"/>
  <c r="G54" i="142"/>
  <c r="G51" i="142"/>
  <c r="G60" i="142" s="1"/>
  <c r="G7" i="142" s="1"/>
  <c r="E48" i="142"/>
  <c r="G48" i="142" s="1"/>
  <c r="G42" i="142"/>
  <c r="E40" i="142"/>
  <c r="G40" i="142"/>
  <c r="G36" i="142"/>
  <c r="G34" i="142"/>
  <c r="G32" i="142"/>
  <c r="E28" i="142"/>
  <c r="G28" i="142" s="1"/>
  <c r="E26" i="142"/>
  <c r="G26" i="142" s="1"/>
  <c r="E24" i="142"/>
  <c r="G24" i="142" s="1"/>
  <c r="G21" i="142"/>
  <c r="G15" i="142"/>
  <c r="G17" i="142" s="1"/>
  <c r="G5" i="142" s="1"/>
  <c r="G13" i="142"/>
  <c r="G11" i="142"/>
  <c r="G59" i="140"/>
  <c r="E67" i="141"/>
  <c r="G67" i="141" s="1"/>
  <c r="E65" i="141"/>
  <c r="G65" i="141" s="1"/>
  <c r="G59" i="141"/>
  <c r="G57" i="141"/>
  <c r="G55" i="141"/>
  <c r="E52" i="141"/>
  <c r="G52" i="141"/>
  <c r="G46" i="141"/>
  <c r="G44" i="141"/>
  <c r="G42" i="141"/>
  <c r="G40" i="141"/>
  <c r="E38" i="141"/>
  <c r="G38" i="141"/>
  <c r="E36" i="141"/>
  <c r="G36" i="141"/>
  <c r="E34" i="141"/>
  <c r="G34" i="141"/>
  <c r="G25" i="141"/>
  <c r="G23" i="141"/>
  <c r="G17" i="141"/>
  <c r="G15" i="141"/>
  <c r="G13" i="141"/>
  <c r="E89" i="140"/>
  <c r="G89" i="140" s="1"/>
  <c r="E87" i="140"/>
  <c r="G87" i="140" s="1"/>
  <c r="G81" i="140"/>
  <c r="G79" i="140"/>
  <c r="G77" i="140"/>
  <c r="G75" i="140"/>
  <c r="G74" i="140"/>
  <c r="E71" i="140"/>
  <c r="G71" i="140"/>
  <c r="G65" i="140"/>
  <c r="E63" i="140"/>
  <c r="G63" i="140" s="1"/>
  <c r="G57" i="140"/>
  <c r="G55" i="140"/>
  <c r="G53" i="140"/>
  <c r="G51" i="140"/>
  <c r="G49" i="140"/>
  <c r="E47" i="140"/>
  <c r="G47" i="140"/>
  <c r="E45" i="140"/>
  <c r="G45" i="140"/>
  <c r="E43" i="140"/>
  <c r="E40" i="140"/>
  <c r="G40" i="140" s="1"/>
  <c r="E38" i="140"/>
  <c r="G38" i="140" s="1"/>
  <c r="E36" i="140"/>
  <c r="G36" i="140" s="1"/>
  <c r="G33" i="140"/>
  <c r="G25" i="140"/>
  <c r="G23" i="140"/>
  <c r="G29" i="140" s="1"/>
  <c r="G6" i="140" s="1"/>
  <c r="G17" i="140"/>
  <c r="G15" i="140"/>
  <c r="G19" i="140" s="1"/>
  <c r="G13" i="140"/>
  <c r="G90" i="118"/>
  <c r="G84" i="118"/>
  <c r="G86" i="118"/>
  <c r="G77" i="118"/>
  <c r="G29" i="118"/>
  <c r="E91" i="135"/>
  <c r="G91" i="135" s="1"/>
  <c r="G81" i="135"/>
  <c r="G83" i="135"/>
  <c r="G75" i="135"/>
  <c r="G97" i="135"/>
  <c r="G99" i="135"/>
  <c r="G101" i="135"/>
  <c r="G134" i="135"/>
  <c r="G136" i="135"/>
  <c r="G138" i="135"/>
  <c r="G140" i="135"/>
  <c r="G142" i="135"/>
  <c r="G132" i="135"/>
  <c r="G130" i="135"/>
  <c r="G122" i="135"/>
  <c r="G124" i="135"/>
  <c r="G126" i="135"/>
  <c r="G128" i="135"/>
  <c r="G120" i="135"/>
  <c r="G116" i="135"/>
  <c r="G117" i="135"/>
  <c r="G118" i="135"/>
  <c r="G109" i="135"/>
  <c r="G144" i="135" s="1"/>
  <c r="G8" i="135" s="1"/>
  <c r="G111" i="135"/>
  <c r="G113" i="135"/>
  <c r="E95" i="135"/>
  <c r="G95" i="135"/>
  <c r="E93" i="135"/>
  <c r="G93" i="135"/>
  <c r="G79" i="135"/>
  <c r="G85" i="135"/>
  <c r="G87" i="135"/>
  <c r="G67" i="135"/>
  <c r="G49" i="135"/>
  <c r="G41" i="135"/>
  <c r="G37" i="135"/>
  <c r="G33" i="135"/>
  <c r="G35" i="135"/>
  <c r="G39" i="135"/>
  <c r="G166" i="135"/>
  <c r="E160" i="135"/>
  <c r="E162" i="135"/>
  <c r="E164" i="135"/>
  <c r="G164" i="135"/>
  <c r="E150" i="135"/>
  <c r="G150" i="135"/>
  <c r="E148" i="135"/>
  <c r="E152" i="135"/>
  <c r="E154" i="135" s="1"/>
  <c r="G107" i="135"/>
  <c r="G77" i="135"/>
  <c r="G73" i="135"/>
  <c r="G71" i="135"/>
  <c r="G69" i="135"/>
  <c r="E65" i="135"/>
  <c r="G65" i="135" s="1"/>
  <c r="E63" i="135"/>
  <c r="G63" i="135" s="1"/>
  <c r="E61" i="135"/>
  <c r="G61" i="135" s="1"/>
  <c r="E57" i="135"/>
  <c r="G57" i="135" s="1"/>
  <c r="E55" i="135"/>
  <c r="G55" i="135" s="1"/>
  <c r="E53" i="135"/>
  <c r="G53" i="135" s="1"/>
  <c r="G103" i="135" s="1"/>
  <c r="G7" i="135" s="1"/>
  <c r="G47" i="135"/>
  <c r="G29" i="135"/>
  <c r="G27" i="135"/>
  <c r="E21" i="135"/>
  <c r="G21" i="135"/>
  <c r="G19" i="135"/>
  <c r="G17" i="135"/>
  <c r="G15" i="135"/>
  <c r="G13" i="135"/>
  <c r="E49" i="134"/>
  <c r="G49" i="134" s="1"/>
  <c r="G45" i="134"/>
  <c r="G51" i="134"/>
  <c r="E39" i="134"/>
  <c r="G39" i="134" s="1"/>
  <c r="E37" i="134"/>
  <c r="G37" i="134" s="1"/>
  <c r="E35" i="134"/>
  <c r="G32" i="134"/>
  <c r="G75" i="134"/>
  <c r="E71" i="134"/>
  <c r="E73" i="134" s="1"/>
  <c r="G73" i="134" s="1"/>
  <c r="G65" i="134"/>
  <c r="G59" i="134"/>
  <c r="E57" i="134"/>
  <c r="G57" i="134" s="1"/>
  <c r="G61" i="134" s="1"/>
  <c r="G8" i="134" s="1"/>
  <c r="G43" i="134"/>
  <c r="G41" i="134"/>
  <c r="G26" i="134"/>
  <c r="G28" i="134" s="1"/>
  <c r="G6" i="134" s="1"/>
  <c r="E20" i="134"/>
  <c r="G20" i="134"/>
  <c r="G18" i="134"/>
  <c r="G16" i="134"/>
  <c r="G14" i="134"/>
  <c r="G74" i="133"/>
  <c r="G76" i="133"/>
  <c r="G78" i="133"/>
  <c r="G80" i="133"/>
  <c r="G82" i="133"/>
  <c r="G84" i="133"/>
  <c r="G86" i="133"/>
  <c r="G88" i="133"/>
  <c r="G90" i="133"/>
  <c r="G67" i="134"/>
  <c r="G9" i="134"/>
  <c r="G71" i="134"/>
  <c r="G77" i="134" s="1"/>
  <c r="G10" i="134" s="1"/>
  <c r="G62" i="133"/>
  <c r="G64" i="133"/>
  <c r="E59" i="133"/>
  <c r="G59" i="133"/>
  <c r="G110" i="133"/>
  <c r="E106" i="133"/>
  <c r="E108" i="133" s="1"/>
  <c r="E98" i="133"/>
  <c r="G98" i="133" s="1"/>
  <c r="E96" i="133"/>
  <c r="G96" i="133" s="1"/>
  <c r="G66" i="133"/>
  <c r="G53" i="133"/>
  <c r="G51" i="133"/>
  <c r="G49" i="133"/>
  <c r="G47" i="133"/>
  <c r="G45" i="133"/>
  <c r="E43" i="133"/>
  <c r="G43" i="133" s="1"/>
  <c r="E41" i="133"/>
  <c r="G41" i="133" s="1"/>
  <c r="E39" i="133"/>
  <c r="G39" i="133" s="1"/>
  <c r="G30" i="133"/>
  <c r="G28" i="133"/>
  <c r="E22" i="133"/>
  <c r="G22" i="133" s="1"/>
  <c r="G20" i="133"/>
  <c r="G18" i="133"/>
  <c r="G16" i="133"/>
  <c r="G14" i="133"/>
  <c r="G98" i="132"/>
  <c r="E92" i="132"/>
  <c r="G92" i="132"/>
  <c r="G86" i="132"/>
  <c r="G85" i="132"/>
  <c r="G84" i="132"/>
  <c r="G83" i="132"/>
  <c r="G82" i="132"/>
  <c r="G81" i="132"/>
  <c r="G80" i="132"/>
  <c r="G79" i="132"/>
  <c r="G78" i="132"/>
  <c r="G77" i="132"/>
  <c r="G76" i="132"/>
  <c r="G75" i="132"/>
  <c r="G72" i="132"/>
  <c r="G71" i="132"/>
  <c r="G70" i="132"/>
  <c r="G69" i="132"/>
  <c r="G68" i="132"/>
  <c r="E65" i="132"/>
  <c r="G65" i="132" s="1"/>
  <c r="G59" i="132"/>
  <c r="E57" i="132"/>
  <c r="G57" i="132"/>
  <c r="G53" i="132"/>
  <c r="G51" i="132"/>
  <c r="G49" i="132"/>
  <c r="G47" i="132"/>
  <c r="E45" i="132"/>
  <c r="G45" i="132"/>
  <c r="E43" i="132"/>
  <c r="G43" i="132"/>
  <c r="E41" i="132"/>
  <c r="G41" i="132"/>
  <c r="E38" i="132"/>
  <c r="E36" i="132"/>
  <c r="G36" i="132"/>
  <c r="E34" i="132"/>
  <c r="G34" i="132" s="1"/>
  <c r="G31" i="132"/>
  <c r="G25" i="132"/>
  <c r="G27" i="132" s="1"/>
  <c r="G6" i="132" s="1"/>
  <c r="E19" i="132"/>
  <c r="G19" i="132" s="1"/>
  <c r="G17" i="132"/>
  <c r="G15" i="132"/>
  <c r="G13" i="132"/>
  <c r="E58" i="131"/>
  <c r="G58" i="131" s="1"/>
  <c r="G88" i="131"/>
  <c r="E82" i="131"/>
  <c r="E84" i="131" s="1"/>
  <c r="E74" i="131"/>
  <c r="G74" i="131"/>
  <c r="E72" i="131"/>
  <c r="G72" i="131" s="1"/>
  <c r="G66" i="131"/>
  <c r="G64" i="131"/>
  <c r="G62" i="131"/>
  <c r="G61" i="131"/>
  <c r="G52" i="131"/>
  <c r="G50" i="131"/>
  <c r="G48" i="131"/>
  <c r="G46" i="131"/>
  <c r="G44" i="131"/>
  <c r="E42" i="131"/>
  <c r="G42" i="131"/>
  <c r="E40" i="131"/>
  <c r="G40" i="131" s="1"/>
  <c r="E38" i="131"/>
  <c r="G38" i="131"/>
  <c r="G29" i="131"/>
  <c r="G27" i="131"/>
  <c r="E21" i="131"/>
  <c r="G21" i="131"/>
  <c r="G19" i="131"/>
  <c r="G17" i="131"/>
  <c r="G15" i="131"/>
  <c r="G13" i="131"/>
  <c r="G23" i="131" s="1"/>
  <c r="G5" i="131" s="1"/>
  <c r="G81" i="130"/>
  <c r="E75" i="130"/>
  <c r="G75" i="130"/>
  <c r="G85" i="130" s="1"/>
  <c r="G8" i="130" s="1"/>
  <c r="G99" i="127"/>
  <c r="G93" i="124"/>
  <c r="G105" i="130"/>
  <c r="E99" i="130"/>
  <c r="G99" i="130"/>
  <c r="E91" i="130"/>
  <c r="G91" i="130" s="1"/>
  <c r="E89" i="130"/>
  <c r="G89" i="130"/>
  <c r="G83" i="130"/>
  <c r="G78" i="130"/>
  <c r="G69" i="130"/>
  <c r="E67" i="130"/>
  <c r="G67" i="130" s="1"/>
  <c r="G63" i="130"/>
  <c r="G61" i="130"/>
  <c r="G59" i="130"/>
  <c r="G57" i="130"/>
  <c r="G55" i="130"/>
  <c r="G53" i="130"/>
  <c r="E51" i="130"/>
  <c r="G51" i="130" s="1"/>
  <c r="E49" i="130"/>
  <c r="G49" i="130" s="1"/>
  <c r="E47" i="130"/>
  <c r="E65" i="130" s="1"/>
  <c r="G65" i="130" s="1"/>
  <c r="E44" i="130"/>
  <c r="G44" i="130" s="1"/>
  <c r="E42" i="130"/>
  <c r="G42" i="130" s="1"/>
  <c r="E40" i="130"/>
  <c r="G40" i="130" s="1"/>
  <c r="G37" i="130"/>
  <c r="G29" i="130"/>
  <c r="G27" i="130"/>
  <c r="E21" i="130"/>
  <c r="G21" i="130"/>
  <c r="G19" i="130"/>
  <c r="G17" i="130"/>
  <c r="G15" i="130"/>
  <c r="G13" i="130"/>
  <c r="G23" i="130" s="1"/>
  <c r="G5" i="130" s="1"/>
  <c r="G91" i="129"/>
  <c r="G93" i="129"/>
  <c r="G101" i="129"/>
  <c r="E79" i="129"/>
  <c r="G79" i="129" s="1"/>
  <c r="G95" i="129" s="1"/>
  <c r="G8" i="129" s="1"/>
  <c r="G33" i="129"/>
  <c r="G35" i="129"/>
  <c r="G37" i="129"/>
  <c r="G117" i="129"/>
  <c r="E111" i="129"/>
  <c r="E113" i="129" s="1"/>
  <c r="E103" i="129"/>
  <c r="G103" i="129" s="1"/>
  <c r="E99" i="129"/>
  <c r="E105" i="129" s="1"/>
  <c r="E107" i="129" s="1"/>
  <c r="G89" i="129"/>
  <c r="G87" i="129"/>
  <c r="G85" i="129"/>
  <c r="G82" i="129"/>
  <c r="G73" i="129"/>
  <c r="E71" i="129"/>
  <c r="G71" i="129"/>
  <c r="G67" i="129"/>
  <c r="G65" i="129"/>
  <c r="G63" i="129"/>
  <c r="G61" i="129"/>
  <c r="G59" i="129"/>
  <c r="E57" i="129"/>
  <c r="G57" i="129" s="1"/>
  <c r="E55" i="129"/>
  <c r="G55" i="129" s="1"/>
  <c r="E53" i="129"/>
  <c r="G53" i="129" s="1"/>
  <c r="E50" i="129"/>
  <c r="G50" i="129" s="1"/>
  <c r="E48" i="129"/>
  <c r="G48" i="129" s="1"/>
  <c r="E46" i="129"/>
  <c r="G46" i="129" s="1"/>
  <c r="G43" i="129"/>
  <c r="G31" i="129"/>
  <c r="G27" i="129"/>
  <c r="G39" i="129" s="1"/>
  <c r="G6" i="129" s="1"/>
  <c r="G25" i="129"/>
  <c r="G19" i="129"/>
  <c r="G17" i="129"/>
  <c r="G15" i="129"/>
  <c r="G21" i="129" s="1"/>
  <c r="G5" i="129" s="1"/>
  <c r="G10" i="129" s="1"/>
  <c r="B18" i="137" s="1"/>
  <c r="G13" i="129"/>
  <c r="E54" i="128"/>
  <c r="G54" i="128" s="1"/>
  <c r="G83" i="128"/>
  <c r="E77" i="128"/>
  <c r="E79" i="128"/>
  <c r="E69" i="128"/>
  <c r="G69" i="128"/>
  <c r="E67" i="128"/>
  <c r="E71" i="128"/>
  <c r="E73" i="128" s="1"/>
  <c r="G61" i="128"/>
  <c r="G59" i="128"/>
  <c r="G57" i="128"/>
  <c r="G63" i="128" s="1"/>
  <c r="G8" i="128" s="1"/>
  <c r="G48" i="128"/>
  <c r="G46" i="128"/>
  <c r="G44" i="128"/>
  <c r="G42" i="128"/>
  <c r="E40" i="128"/>
  <c r="G40" i="128" s="1"/>
  <c r="E38" i="128"/>
  <c r="G38" i="128" s="1"/>
  <c r="E36" i="128"/>
  <c r="G36" i="128" s="1"/>
  <c r="G27" i="128"/>
  <c r="G31" i="128" s="1"/>
  <c r="G6" i="128" s="1"/>
  <c r="G25" i="128"/>
  <c r="G19" i="128"/>
  <c r="G17" i="128"/>
  <c r="G15" i="128"/>
  <c r="G21" i="128" s="1"/>
  <c r="G5" i="128" s="1"/>
  <c r="G13" i="128"/>
  <c r="E75" i="127"/>
  <c r="G75" i="127" s="1"/>
  <c r="G107" i="127"/>
  <c r="E101" i="127"/>
  <c r="E103" i="127"/>
  <c r="E91" i="127"/>
  <c r="G91" i="127"/>
  <c r="E89" i="127"/>
  <c r="G89" i="127"/>
  <c r="G83" i="127"/>
  <c r="G81" i="127"/>
  <c r="G79" i="127"/>
  <c r="G85" i="127" s="1"/>
  <c r="G8" i="127" s="1"/>
  <c r="G78" i="127"/>
  <c r="G69" i="127"/>
  <c r="E67" i="127"/>
  <c r="G67" i="127" s="1"/>
  <c r="G63" i="127"/>
  <c r="G61" i="127"/>
  <c r="G59" i="127"/>
  <c r="G57" i="127"/>
  <c r="G55" i="127"/>
  <c r="G53" i="127"/>
  <c r="E51" i="127"/>
  <c r="G51" i="127" s="1"/>
  <c r="E49" i="127"/>
  <c r="G49" i="127" s="1"/>
  <c r="E47" i="127"/>
  <c r="E44" i="127"/>
  <c r="G44" i="127" s="1"/>
  <c r="E42" i="127"/>
  <c r="G42" i="127" s="1"/>
  <c r="E40" i="127"/>
  <c r="G40" i="127" s="1"/>
  <c r="G37" i="127"/>
  <c r="G29" i="127"/>
  <c r="G27" i="127"/>
  <c r="E21" i="127"/>
  <c r="G21" i="127"/>
  <c r="G19" i="127"/>
  <c r="G17" i="127"/>
  <c r="G15" i="127"/>
  <c r="G13" i="127"/>
  <c r="G23" i="127" s="1"/>
  <c r="G5" i="127" s="1"/>
  <c r="E56" i="126"/>
  <c r="G56" i="126"/>
  <c r="G85" i="126"/>
  <c r="E79" i="126"/>
  <c r="E71" i="126"/>
  <c r="G71" i="126" s="1"/>
  <c r="E69" i="126"/>
  <c r="E73" i="126" s="1"/>
  <c r="G63" i="126"/>
  <c r="G61" i="126"/>
  <c r="G65" i="126" s="1"/>
  <c r="G8" i="126" s="1"/>
  <c r="G59" i="126"/>
  <c r="G50" i="126"/>
  <c r="G48" i="126"/>
  <c r="G46" i="126"/>
  <c r="G44" i="126"/>
  <c r="E42" i="126"/>
  <c r="G42" i="126" s="1"/>
  <c r="E40" i="126"/>
  <c r="G40" i="126" s="1"/>
  <c r="E38" i="126"/>
  <c r="G38" i="126" s="1"/>
  <c r="G52" i="126" s="1"/>
  <c r="G7" i="126" s="1"/>
  <c r="G29" i="126"/>
  <c r="G27" i="126"/>
  <c r="E21" i="126"/>
  <c r="G21" i="126" s="1"/>
  <c r="G19" i="126"/>
  <c r="G23" i="126" s="1"/>
  <c r="G5" i="126" s="1"/>
  <c r="G17" i="126"/>
  <c r="G15" i="126"/>
  <c r="G13" i="126"/>
  <c r="E58" i="125"/>
  <c r="G58" i="125" s="1"/>
  <c r="G67" i="125" s="1"/>
  <c r="G8" i="125" s="1"/>
  <c r="G87" i="125"/>
  <c r="E81" i="125"/>
  <c r="E83" i="125"/>
  <c r="E85" i="125" s="1"/>
  <c r="G85" i="125" s="1"/>
  <c r="E73" i="125"/>
  <c r="G73" i="125"/>
  <c r="E71" i="125"/>
  <c r="E75" i="125"/>
  <c r="E77" i="125" s="1"/>
  <c r="G65" i="125"/>
  <c r="G63" i="125"/>
  <c r="G61" i="125"/>
  <c r="G52" i="125"/>
  <c r="G50" i="125"/>
  <c r="G48" i="125"/>
  <c r="G46" i="125"/>
  <c r="G44" i="125"/>
  <c r="E42" i="125"/>
  <c r="G42" i="125" s="1"/>
  <c r="G54" i="125" s="1"/>
  <c r="G7" i="125" s="1"/>
  <c r="E40" i="125"/>
  <c r="G40" i="125"/>
  <c r="E38" i="125"/>
  <c r="G38" i="125" s="1"/>
  <c r="G29" i="125"/>
  <c r="G27" i="125"/>
  <c r="E21" i="125"/>
  <c r="G21" i="125" s="1"/>
  <c r="G19" i="125"/>
  <c r="G17" i="125"/>
  <c r="G15" i="125"/>
  <c r="G13" i="125"/>
  <c r="E87" i="124"/>
  <c r="G33" i="124"/>
  <c r="G35" i="124"/>
  <c r="G37" i="124"/>
  <c r="G115" i="124"/>
  <c r="E109" i="124"/>
  <c r="E101" i="124"/>
  <c r="G101" i="124"/>
  <c r="E99" i="124"/>
  <c r="G99" i="124" s="1"/>
  <c r="G89" i="124"/>
  <c r="G87" i="124"/>
  <c r="G85" i="124"/>
  <c r="G84" i="124"/>
  <c r="E81" i="124"/>
  <c r="G81" i="124"/>
  <c r="G95" i="124" s="1"/>
  <c r="G8" i="124" s="1"/>
  <c r="G75" i="124"/>
  <c r="E73" i="124"/>
  <c r="G73" i="124"/>
  <c r="G69" i="124"/>
  <c r="G67" i="124"/>
  <c r="G65" i="124"/>
  <c r="G63" i="124"/>
  <c r="G61" i="124"/>
  <c r="G59" i="124"/>
  <c r="E57" i="124"/>
  <c r="G57" i="124" s="1"/>
  <c r="E55" i="124"/>
  <c r="G55" i="124"/>
  <c r="E53" i="124"/>
  <c r="E71" i="124" s="1"/>
  <c r="E50" i="124"/>
  <c r="G50" i="124"/>
  <c r="E48" i="124"/>
  <c r="G48" i="124" s="1"/>
  <c r="G77" i="124" s="1"/>
  <c r="G7" i="124" s="1"/>
  <c r="E46" i="124"/>
  <c r="G46" i="124"/>
  <c r="G43" i="124"/>
  <c r="G29" i="124"/>
  <c r="G27" i="124"/>
  <c r="E21" i="124"/>
  <c r="G21" i="124" s="1"/>
  <c r="G19" i="124"/>
  <c r="G17" i="124"/>
  <c r="G15" i="124"/>
  <c r="G13" i="124"/>
  <c r="E56" i="123"/>
  <c r="G56" i="123"/>
  <c r="G85" i="123"/>
  <c r="E79" i="123"/>
  <c r="E81" i="123"/>
  <c r="E71" i="123"/>
  <c r="G71" i="123"/>
  <c r="E69" i="123"/>
  <c r="E73" i="123"/>
  <c r="E75" i="123" s="1"/>
  <c r="E77" i="123" s="1"/>
  <c r="G77" i="123" s="1"/>
  <c r="G63" i="123"/>
  <c r="G61" i="123"/>
  <c r="G59" i="123"/>
  <c r="G50" i="123"/>
  <c r="G48" i="123"/>
  <c r="G46" i="123"/>
  <c r="G44" i="123"/>
  <c r="E42" i="123"/>
  <c r="G42" i="123"/>
  <c r="E40" i="123"/>
  <c r="G40" i="123" s="1"/>
  <c r="E38" i="123"/>
  <c r="G38" i="123"/>
  <c r="G52" i="123" s="1"/>
  <c r="G7" i="123" s="1"/>
  <c r="G29" i="123"/>
  <c r="G27" i="123"/>
  <c r="E21" i="123"/>
  <c r="G21" i="123"/>
  <c r="G19" i="123"/>
  <c r="G17" i="123"/>
  <c r="G15" i="123"/>
  <c r="G13" i="123"/>
  <c r="G23" i="123" s="1"/>
  <c r="G5" i="123" s="1"/>
  <c r="G111" i="122"/>
  <c r="G112" i="122"/>
  <c r="G113" i="122"/>
  <c r="G114" i="122"/>
  <c r="G115" i="122"/>
  <c r="G116" i="122"/>
  <c r="G117" i="122"/>
  <c r="G118" i="122"/>
  <c r="G119" i="122"/>
  <c r="G120" i="122"/>
  <c r="G121" i="122"/>
  <c r="G122" i="122"/>
  <c r="G104" i="122"/>
  <c r="G67" i="128"/>
  <c r="E75" i="128"/>
  <c r="G75" i="128"/>
  <c r="G73" i="128"/>
  <c r="E81" i="128"/>
  <c r="G81" i="128" s="1"/>
  <c r="G79" i="128"/>
  <c r="G77" i="128"/>
  <c r="G71" i="128"/>
  <c r="E93" i="127"/>
  <c r="G33" i="127"/>
  <c r="G6" i="127" s="1"/>
  <c r="E105" i="127"/>
  <c r="G105" i="127"/>
  <c r="G103" i="127"/>
  <c r="G101" i="127"/>
  <c r="G33" i="126"/>
  <c r="G6" i="126" s="1"/>
  <c r="G69" i="126"/>
  <c r="G23" i="125"/>
  <c r="G5" i="125" s="1"/>
  <c r="G75" i="125"/>
  <c r="G83" i="125"/>
  <c r="G71" i="125"/>
  <c r="G81" i="125"/>
  <c r="G71" i="124"/>
  <c r="E103" i="124"/>
  <c r="G53" i="124"/>
  <c r="G65" i="123"/>
  <c r="G8" i="123"/>
  <c r="G69" i="123"/>
  <c r="G75" i="123"/>
  <c r="E83" i="123"/>
  <c r="G83" i="123"/>
  <c r="G81" i="123"/>
  <c r="G79" i="123"/>
  <c r="G73" i="123"/>
  <c r="G105" i="122"/>
  <c r="G106" i="122"/>
  <c r="G107" i="122"/>
  <c r="G108" i="122"/>
  <c r="G126" i="122"/>
  <c r="G130" i="122"/>
  <c r="E96" i="122"/>
  <c r="G96" i="122"/>
  <c r="G82" i="122"/>
  <c r="G72" i="122"/>
  <c r="E66" i="122"/>
  <c r="G66" i="122"/>
  <c r="E64" i="122"/>
  <c r="G64" i="122" s="1"/>
  <c r="E62" i="122"/>
  <c r="G62" i="122"/>
  <c r="G39" i="122"/>
  <c r="G33" i="122"/>
  <c r="G35" i="122"/>
  <c r="G37" i="122"/>
  <c r="G152" i="122"/>
  <c r="E146" i="122"/>
  <c r="E148" i="122"/>
  <c r="E138" i="122"/>
  <c r="G138" i="122"/>
  <c r="E136" i="122"/>
  <c r="G136" i="122"/>
  <c r="G124" i="122"/>
  <c r="G101" i="122"/>
  <c r="G100" i="122"/>
  <c r="G99" i="122"/>
  <c r="G90" i="122"/>
  <c r="E88" i="122"/>
  <c r="G88" i="122" s="1"/>
  <c r="G84" i="122"/>
  <c r="G80" i="122"/>
  <c r="G78" i="122"/>
  <c r="G76" i="122"/>
  <c r="G74" i="122"/>
  <c r="G70" i="122"/>
  <c r="G68" i="122"/>
  <c r="E59" i="122"/>
  <c r="G59" i="122"/>
  <c r="E57" i="122"/>
  <c r="G57" i="122"/>
  <c r="E55" i="122"/>
  <c r="G55" i="122"/>
  <c r="E52" i="122"/>
  <c r="G52" i="122"/>
  <c r="E50" i="122"/>
  <c r="G50" i="122"/>
  <c r="E48" i="122"/>
  <c r="G48" i="122"/>
  <c r="G45" i="122"/>
  <c r="G29" i="122"/>
  <c r="G27" i="122"/>
  <c r="E21" i="122"/>
  <c r="G21" i="122" s="1"/>
  <c r="G19" i="122"/>
  <c r="G17" i="122"/>
  <c r="G15" i="122"/>
  <c r="G13" i="122"/>
  <c r="E60" i="121"/>
  <c r="G60" i="121"/>
  <c r="G69" i="121" s="1"/>
  <c r="G8" i="121" s="1"/>
  <c r="G44" i="121"/>
  <c r="G89" i="121"/>
  <c r="E83" i="121"/>
  <c r="E75" i="121"/>
  <c r="G75" i="121"/>
  <c r="E73" i="121"/>
  <c r="G67" i="121"/>
  <c r="G65" i="121"/>
  <c r="G63" i="121"/>
  <c r="G54" i="121"/>
  <c r="G52" i="121"/>
  <c r="G50" i="121"/>
  <c r="G48" i="121"/>
  <c r="G46" i="121"/>
  <c r="E42" i="121"/>
  <c r="G42" i="121"/>
  <c r="G56" i="121" s="1"/>
  <c r="G7" i="121" s="1"/>
  <c r="E40" i="121"/>
  <c r="G40" i="121" s="1"/>
  <c r="E38" i="121"/>
  <c r="G38" i="121"/>
  <c r="G29" i="121"/>
  <c r="G33" i="121" s="1"/>
  <c r="G6" i="121" s="1"/>
  <c r="G27" i="121"/>
  <c r="E21" i="121"/>
  <c r="G21" i="121"/>
  <c r="G19" i="121"/>
  <c r="G23" i="121" s="1"/>
  <c r="G5" i="121" s="1"/>
  <c r="G17" i="121"/>
  <c r="G15" i="121"/>
  <c r="G13" i="121"/>
  <c r="E58" i="120"/>
  <c r="G58" i="120" s="1"/>
  <c r="G87" i="120"/>
  <c r="E81" i="120"/>
  <c r="E83" i="120" s="1"/>
  <c r="G81" i="120"/>
  <c r="E73" i="120"/>
  <c r="G73" i="120"/>
  <c r="E71" i="120"/>
  <c r="G71" i="120"/>
  <c r="G65" i="120"/>
  <c r="G63" i="120"/>
  <c r="G61" i="120"/>
  <c r="G52" i="120"/>
  <c r="G50" i="120"/>
  <c r="G48" i="120"/>
  <c r="G46" i="120"/>
  <c r="G44" i="120"/>
  <c r="E42" i="120"/>
  <c r="G42" i="120"/>
  <c r="E40" i="120"/>
  <c r="G40" i="120"/>
  <c r="E38" i="120"/>
  <c r="G38" i="120"/>
  <c r="G29" i="120"/>
  <c r="G27" i="120"/>
  <c r="G33" i="120" s="1"/>
  <c r="E21" i="120"/>
  <c r="G21" i="120"/>
  <c r="G19" i="120"/>
  <c r="G17" i="120"/>
  <c r="G15" i="120"/>
  <c r="G13" i="120"/>
  <c r="G83" i="119"/>
  <c r="G33" i="119"/>
  <c r="E60" i="119"/>
  <c r="G60" i="119"/>
  <c r="E21" i="117"/>
  <c r="E21" i="119"/>
  <c r="G21" i="119" s="1"/>
  <c r="G91" i="119"/>
  <c r="E85" i="119"/>
  <c r="E87" i="119"/>
  <c r="G87" i="119" s="1"/>
  <c r="E75" i="119"/>
  <c r="G75" i="119"/>
  <c r="E73" i="119"/>
  <c r="G73" i="119"/>
  <c r="G67" i="119"/>
  <c r="G65" i="119"/>
  <c r="G63" i="119"/>
  <c r="G54" i="119"/>
  <c r="G52" i="119"/>
  <c r="G50" i="119"/>
  <c r="G48" i="119"/>
  <c r="G46" i="119"/>
  <c r="E44" i="119"/>
  <c r="G44" i="119"/>
  <c r="E42" i="119"/>
  <c r="G42" i="119"/>
  <c r="E40" i="119"/>
  <c r="G40" i="119"/>
  <c r="G29" i="119"/>
  <c r="G27" i="119"/>
  <c r="G19" i="119"/>
  <c r="G17" i="119"/>
  <c r="G15" i="119"/>
  <c r="G13" i="119"/>
  <c r="G71" i="117"/>
  <c r="G19" i="117"/>
  <c r="E83" i="117"/>
  <c r="G83" i="117"/>
  <c r="G120" i="117"/>
  <c r="E94" i="117"/>
  <c r="G94" i="117"/>
  <c r="E98" i="118"/>
  <c r="G98" i="118" s="1"/>
  <c r="E96" i="118"/>
  <c r="E100" i="118"/>
  <c r="E102" i="118" s="1"/>
  <c r="G82" i="118"/>
  <c r="G80" i="118"/>
  <c r="G76" i="118"/>
  <c r="E73" i="118"/>
  <c r="G73" i="118"/>
  <c r="G67" i="118"/>
  <c r="E65" i="118"/>
  <c r="G65" i="118"/>
  <c r="G61" i="118"/>
  <c r="G59" i="118"/>
  <c r="G57" i="118"/>
  <c r="G55" i="118"/>
  <c r="G53" i="118"/>
  <c r="E51" i="118"/>
  <c r="G51" i="118"/>
  <c r="E49" i="118"/>
  <c r="G49" i="118"/>
  <c r="E47" i="118"/>
  <c r="E44" i="118"/>
  <c r="G44" i="118"/>
  <c r="E42" i="118"/>
  <c r="G42" i="118" s="1"/>
  <c r="E40" i="118"/>
  <c r="G40" i="118"/>
  <c r="G37" i="118"/>
  <c r="G31" i="118"/>
  <c r="G25" i="118"/>
  <c r="G23" i="118"/>
  <c r="G17" i="118"/>
  <c r="G15" i="118"/>
  <c r="G13" i="118"/>
  <c r="E112" i="117"/>
  <c r="G112" i="117"/>
  <c r="E110" i="117"/>
  <c r="G110" i="117"/>
  <c r="G96" i="117"/>
  <c r="G92" i="117"/>
  <c r="G90" i="117"/>
  <c r="G91" i="117"/>
  <c r="G89" i="117"/>
  <c r="G67" i="117"/>
  <c r="G59" i="117"/>
  <c r="G57" i="117"/>
  <c r="E55" i="117"/>
  <c r="G55" i="117"/>
  <c r="E53" i="117"/>
  <c r="E51" i="117"/>
  <c r="G51" i="117"/>
  <c r="G35" i="117"/>
  <c r="G37" i="117" s="1"/>
  <c r="G6" i="117" s="1"/>
  <c r="G27" i="117"/>
  <c r="G29" i="117"/>
  <c r="E48" i="117"/>
  <c r="G48" i="117"/>
  <c r="E46" i="117"/>
  <c r="E44" i="117"/>
  <c r="G44" i="117"/>
  <c r="G128" i="117"/>
  <c r="E122" i="117"/>
  <c r="G122" i="117"/>
  <c r="G86" i="117"/>
  <c r="G77" i="117"/>
  <c r="E75" i="117"/>
  <c r="G75" i="117"/>
  <c r="G69" i="117"/>
  <c r="G65" i="117"/>
  <c r="G63" i="117"/>
  <c r="G61" i="117"/>
  <c r="G41" i="117"/>
  <c r="G21" i="117"/>
  <c r="G17" i="117"/>
  <c r="G15" i="117"/>
  <c r="G13" i="117"/>
  <c r="E124" i="117"/>
  <c r="G124" i="117"/>
  <c r="G53" i="117"/>
  <c r="G46" i="117"/>
  <c r="E126" i="117"/>
  <c r="G126" i="117"/>
  <c r="G6" i="120"/>
  <c r="E75" i="120"/>
  <c r="E77" i="120" s="1"/>
  <c r="G75" i="120"/>
  <c r="G69" i="119"/>
  <c r="G8" i="119" s="1"/>
  <c r="E89" i="119"/>
  <c r="G89" i="119" s="1"/>
  <c r="G85" i="119"/>
  <c r="E77" i="119"/>
  <c r="E79" i="119" s="1"/>
  <c r="E81" i="119" s="1"/>
  <c r="G81" i="119" s="1"/>
  <c r="G93" i="127"/>
  <c r="G77" i="125"/>
  <c r="G89" i="125"/>
  <c r="G9" i="125" s="1"/>
  <c r="E79" i="125"/>
  <c r="G79" i="125"/>
  <c r="E86" i="122"/>
  <c r="G86" i="122"/>
  <c r="G148" i="122"/>
  <c r="E150" i="122"/>
  <c r="G150" i="122" s="1"/>
  <c r="E140" i="122"/>
  <c r="E142" i="122" s="1"/>
  <c r="G146" i="122"/>
  <c r="G140" i="122"/>
  <c r="E144" i="122"/>
  <c r="G144" i="122" s="1"/>
  <c r="G142" i="122"/>
  <c r="E93" i="130"/>
  <c r="E95" i="130" s="1"/>
  <c r="E101" i="130"/>
  <c r="G101" i="130"/>
  <c r="E97" i="130"/>
  <c r="G97" i="130" s="1"/>
  <c r="G95" i="130"/>
  <c r="G93" i="130"/>
  <c r="E103" i="130"/>
  <c r="G103" i="130" s="1"/>
  <c r="E69" i="129"/>
  <c r="G69" i="129"/>
  <c r="G75" i="129"/>
  <c r="G7" i="129" s="1"/>
  <c r="G111" i="129"/>
  <c r="G105" i="129"/>
  <c r="E115" i="129"/>
  <c r="G115" i="129"/>
  <c r="G113" i="129"/>
  <c r="G99" i="129"/>
  <c r="G119" i="129" s="1"/>
  <c r="G9" i="129" s="1"/>
  <c r="E109" i="129"/>
  <c r="G109" i="129"/>
  <c r="G107" i="129"/>
  <c r="G34" i="133"/>
  <c r="G6" i="133" s="1"/>
  <c r="E100" i="133"/>
  <c r="E102" i="133" s="1"/>
  <c r="G102" i="133"/>
  <c r="G106" i="133"/>
  <c r="G24" i="133"/>
  <c r="G5" i="133"/>
  <c r="G68" i="133"/>
  <c r="G8" i="133" s="1"/>
  <c r="G108" i="133"/>
  <c r="E55" i="132"/>
  <c r="G55" i="132"/>
  <c r="E94" i="132"/>
  <c r="E96" i="132"/>
  <c r="G96" i="132"/>
  <c r="G38" i="132"/>
  <c r="G33" i="131"/>
  <c r="G6" i="131"/>
  <c r="G84" i="131"/>
  <c r="E86" i="131"/>
  <c r="G86" i="131"/>
  <c r="E76" i="131"/>
  <c r="G82" i="131"/>
  <c r="E104" i="133"/>
  <c r="G104" i="133" s="1"/>
  <c r="G100" i="133"/>
  <c r="G94" i="132"/>
  <c r="G100" i="132" s="1"/>
  <c r="G9" i="132" s="1"/>
  <c r="E72" i="151"/>
  <c r="E59" i="149"/>
  <c r="G59" i="149" s="1"/>
  <c r="G91" i="149"/>
  <c r="G43" i="149"/>
  <c r="G55" i="148"/>
  <c r="G7" i="148" s="1"/>
  <c r="E36" i="148"/>
  <c r="G36" i="148"/>
  <c r="G24" i="148"/>
  <c r="G19" i="147"/>
  <c r="G5" i="147" s="1"/>
  <c r="G83" i="147"/>
  <c r="G8" i="147" s="1"/>
  <c r="G31" i="147"/>
  <c r="G6" i="147" s="1"/>
  <c r="E91" i="147"/>
  <c r="E93" i="147" s="1"/>
  <c r="E95" i="147" s="1"/>
  <c r="G95" i="147" s="1"/>
  <c r="G45" i="147"/>
  <c r="G67" i="147" s="1"/>
  <c r="G7" i="147" s="1"/>
  <c r="E91" i="146"/>
  <c r="G43" i="146"/>
  <c r="E59" i="145"/>
  <c r="G59" i="145"/>
  <c r="G85" i="145"/>
  <c r="G29" i="145"/>
  <c r="G6" i="145" s="1"/>
  <c r="E93" i="145"/>
  <c r="G93" i="145" s="1"/>
  <c r="G91" i="145"/>
  <c r="G89" i="145"/>
  <c r="G43" i="145"/>
  <c r="G19" i="143"/>
  <c r="G5" i="143" s="1"/>
  <c r="E38" i="142"/>
  <c r="G38" i="142" s="1"/>
  <c r="G61" i="141"/>
  <c r="G8" i="141" s="1"/>
  <c r="E69" i="141"/>
  <c r="E71" i="141" s="1"/>
  <c r="G71" i="141" s="1"/>
  <c r="G29" i="141"/>
  <c r="G6" i="141" s="1"/>
  <c r="G19" i="141"/>
  <c r="G5" i="141"/>
  <c r="G48" i="141"/>
  <c r="G7" i="141" s="1"/>
  <c r="E61" i="140"/>
  <c r="G61" i="140" s="1"/>
  <c r="E91" i="140"/>
  <c r="G5" i="140"/>
  <c r="G43" i="140"/>
  <c r="E63" i="118"/>
  <c r="G63" i="118" s="1"/>
  <c r="G96" i="118"/>
  <c r="E104" i="118"/>
  <c r="G104" i="118"/>
  <c r="G100" i="118"/>
  <c r="G33" i="118"/>
  <c r="G6" i="118" s="1"/>
  <c r="G47" i="118"/>
  <c r="G160" i="135"/>
  <c r="E89" i="135"/>
  <c r="G89" i="135"/>
  <c r="G162" i="135"/>
  <c r="G148" i="135"/>
  <c r="G152" i="135"/>
  <c r="G91" i="147"/>
  <c r="G69" i="141"/>
  <c r="E73" i="141"/>
  <c r="G73" i="141" s="1"/>
  <c r="G102" i="118"/>
  <c r="E156" i="135"/>
  <c r="G156" i="135"/>
  <c r="G154" i="135"/>
  <c r="G93" i="147"/>
  <c r="E63" i="154"/>
  <c r="G63" i="154"/>
  <c r="G69" i="154"/>
  <c r="G7" i="154" s="1"/>
  <c r="G19" i="154"/>
  <c r="G5" i="154" s="1"/>
  <c r="E107" i="154"/>
  <c r="E109" i="154" s="1"/>
  <c r="G61" i="153"/>
  <c r="G8" i="153" s="1"/>
  <c r="E69" i="153"/>
  <c r="G48" i="153"/>
  <c r="G7" i="153" s="1"/>
  <c r="G19" i="152"/>
  <c r="G5" i="152" s="1"/>
  <c r="E94" i="152"/>
  <c r="E96" i="152" s="1"/>
  <c r="E59" i="152"/>
  <c r="G59" i="152" s="1"/>
  <c r="G65" i="152" s="1"/>
  <c r="G7" i="152" s="1"/>
  <c r="G107" i="154"/>
  <c r="G94" i="152"/>
  <c r="E111" i="154"/>
  <c r="G111" i="154" s="1"/>
  <c r="G112" i="154" s="1"/>
  <c r="G9" i="154" s="1"/>
  <c r="G109" i="154"/>
  <c r="G29" i="151"/>
  <c r="G6" i="151" s="1"/>
  <c r="G23" i="124" l="1"/>
  <c r="G5" i="124" s="1"/>
  <c r="G99" i="154"/>
  <c r="G8" i="154" s="1"/>
  <c r="G10" i="154" s="1"/>
  <c r="B49" i="137" s="1"/>
  <c r="G29" i="153"/>
  <c r="G6" i="153" s="1"/>
  <c r="G48" i="151"/>
  <c r="G7" i="151" s="1"/>
  <c r="G19" i="149"/>
  <c r="G5" i="149" s="1"/>
  <c r="G29" i="146"/>
  <c r="G6" i="146" s="1"/>
  <c r="G94" i="145"/>
  <c r="G9" i="145" s="1"/>
  <c r="G65" i="145"/>
  <c r="G7" i="145" s="1"/>
  <c r="G10" i="145" s="1"/>
  <c r="B40" i="137" s="1"/>
  <c r="G83" i="140"/>
  <c r="G8" i="140" s="1"/>
  <c r="G9" i="118"/>
  <c r="G19" i="118"/>
  <c r="G5" i="118" s="1"/>
  <c r="G69" i="118"/>
  <c r="G7" i="118" s="1"/>
  <c r="G168" i="135"/>
  <c r="G9" i="135" s="1"/>
  <c r="G23" i="135"/>
  <c r="G5" i="135" s="1"/>
  <c r="G10" i="135" s="1"/>
  <c r="B23" i="137" s="1"/>
  <c r="G43" i="135"/>
  <c r="G6" i="135" s="1"/>
  <c r="G22" i="134"/>
  <c r="G5" i="134" s="1"/>
  <c r="G61" i="132"/>
  <c r="G7" i="132" s="1"/>
  <c r="G21" i="132"/>
  <c r="G5" i="132" s="1"/>
  <c r="G88" i="132"/>
  <c r="G8" i="132" s="1"/>
  <c r="G54" i="131"/>
  <c r="G7" i="131" s="1"/>
  <c r="G107" i="130"/>
  <c r="G9" i="130" s="1"/>
  <c r="G50" i="128"/>
  <c r="G7" i="128" s="1"/>
  <c r="G10" i="128" s="1"/>
  <c r="B17" i="137" s="1"/>
  <c r="G55" i="133"/>
  <c r="G7" i="133" s="1"/>
  <c r="G33" i="125"/>
  <c r="G6" i="125" s="1"/>
  <c r="G10" i="125" s="1"/>
  <c r="B13" i="137" s="1"/>
  <c r="G39" i="124"/>
  <c r="G6" i="124" s="1"/>
  <c r="G33" i="123"/>
  <c r="G6" i="123" s="1"/>
  <c r="G54" i="120"/>
  <c r="G7" i="120" s="1"/>
  <c r="G67" i="120"/>
  <c r="G8" i="120" s="1"/>
  <c r="G23" i="120"/>
  <c r="G5" i="120" s="1"/>
  <c r="G23" i="119"/>
  <c r="G5" i="119" s="1"/>
  <c r="G35" i="119"/>
  <c r="G6" i="119" s="1"/>
  <c r="G56" i="119"/>
  <c r="G7" i="119" s="1"/>
  <c r="G87" i="149"/>
  <c r="G8" i="149" s="1"/>
  <c r="G65" i="149"/>
  <c r="G7" i="149" s="1"/>
  <c r="G29" i="149"/>
  <c r="G6" i="149" s="1"/>
  <c r="G149" i="156"/>
  <c r="G9" i="156" s="1"/>
  <c r="G10" i="156" s="1"/>
  <c r="B24" i="137" s="1"/>
  <c r="E98" i="152"/>
  <c r="G98" i="152" s="1"/>
  <c r="G96" i="152"/>
  <c r="E93" i="146"/>
  <c r="G91" i="146"/>
  <c r="G77" i="119"/>
  <c r="E116" i="117"/>
  <c r="G114" i="117"/>
  <c r="E85" i="120"/>
  <c r="G85" i="120" s="1"/>
  <c r="G83" i="120"/>
  <c r="E77" i="121"/>
  <c r="G73" i="121"/>
  <c r="E71" i="153"/>
  <c r="G69" i="153"/>
  <c r="E93" i="140"/>
  <c r="G91" i="140"/>
  <c r="G74" i="141"/>
  <c r="G9" i="141" s="1"/>
  <c r="E74" i="151"/>
  <c r="G72" i="151"/>
  <c r="G112" i="133"/>
  <c r="G10" i="133" s="1"/>
  <c r="G92" i="118"/>
  <c r="G8" i="118" s="1"/>
  <c r="G23" i="122"/>
  <c r="G5" i="122" s="1"/>
  <c r="E111" i="124"/>
  <c r="G109" i="124"/>
  <c r="G79" i="126"/>
  <c r="E81" i="126"/>
  <c r="G47" i="127"/>
  <c r="G71" i="127" s="1"/>
  <c r="G7" i="127" s="1"/>
  <c r="E65" i="127"/>
  <c r="G65" i="127" s="1"/>
  <c r="E97" i="127"/>
  <c r="G97" i="127" s="1"/>
  <c r="G95" i="127"/>
  <c r="G109" i="127" s="1"/>
  <c r="G9" i="127" s="1"/>
  <c r="G79" i="117"/>
  <c r="G7" i="117" s="1"/>
  <c r="G85" i="128"/>
  <c r="G9" i="128" s="1"/>
  <c r="G79" i="119"/>
  <c r="G93" i="119" s="1"/>
  <c r="G9" i="119" s="1"/>
  <c r="G23" i="117"/>
  <c r="G5" i="117" s="1"/>
  <c r="E85" i="121"/>
  <c r="G83" i="121"/>
  <c r="G154" i="122"/>
  <c r="G9" i="122" s="1"/>
  <c r="G132" i="122"/>
  <c r="G8" i="122" s="1"/>
  <c r="G103" i="124"/>
  <c r="E105" i="124"/>
  <c r="G10" i="141"/>
  <c r="B37" i="137" s="1"/>
  <c r="G76" i="131"/>
  <c r="E78" i="131"/>
  <c r="E79" i="120"/>
  <c r="G79" i="120" s="1"/>
  <c r="G77" i="120"/>
  <c r="G106" i="117"/>
  <c r="G8" i="117" s="1"/>
  <c r="G92" i="122"/>
  <c r="G7" i="122" s="1"/>
  <c r="G87" i="123"/>
  <c r="G9" i="123" s="1"/>
  <c r="G68" i="131"/>
  <c r="G8" i="131" s="1"/>
  <c r="G35" i="134"/>
  <c r="E47" i="134"/>
  <c r="G47" i="134" s="1"/>
  <c r="G67" i="140"/>
  <c r="G7" i="140" s="1"/>
  <c r="G44" i="142"/>
  <c r="G6" i="142" s="1"/>
  <c r="G8" i="142" s="1"/>
  <c r="B38" i="137" s="1"/>
  <c r="E79" i="143"/>
  <c r="G75" i="143"/>
  <c r="G65" i="146"/>
  <c r="G7" i="146" s="1"/>
  <c r="G96" i="147"/>
  <c r="G9" i="147" s="1"/>
  <c r="G10" i="147" s="1"/>
  <c r="B42" i="137" s="1"/>
  <c r="G42" i="148"/>
  <c r="G6" i="148" s="1"/>
  <c r="G8" i="148" s="1"/>
  <c r="B43" i="137" s="1"/>
  <c r="G67" i="150"/>
  <c r="E71" i="150"/>
  <c r="G92" i="133"/>
  <c r="G9" i="133" s="1"/>
  <c r="G11" i="133" s="1"/>
  <c r="B15" i="137" s="1"/>
  <c r="E97" i="149"/>
  <c r="G95" i="149"/>
  <c r="E75" i="126"/>
  <c r="G73" i="126"/>
  <c r="G47" i="130"/>
  <c r="G71" i="130" s="1"/>
  <c r="G7" i="130" s="1"/>
  <c r="G10" i="130" s="1"/>
  <c r="B19" i="137" s="1"/>
  <c r="F19" i="155"/>
  <c r="F101" i="155"/>
  <c r="F271" i="155"/>
  <c r="F31" i="155"/>
  <c r="G10" i="118" l="1"/>
  <c r="B35" i="137" s="1"/>
  <c r="G10" i="132"/>
  <c r="B21" i="137" s="1"/>
  <c r="G10" i="123"/>
  <c r="B11" i="137" s="1"/>
  <c r="G10" i="119"/>
  <c r="B7" i="137" s="1"/>
  <c r="G87" i="126"/>
  <c r="G9" i="126" s="1"/>
  <c r="G10" i="126" s="1"/>
  <c r="B14" i="137" s="1"/>
  <c r="E99" i="149"/>
  <c r="G99" i="149" s="1"/>
  <c r="G97" i="149"/>
  <c r="G105" i="124"/>
  <c r="E107" i="124"/>
  <c r="G107" i="124" s="1"/>
  <c r="E73" i="153"/>
  <c r="G73" i="153" s="1"/>
  <c r="G71" i="153"/>
  <c r="G10" i="127"/>
  <c r="B16" i="137" s="1"/>
  <c r="E77" i="126"/>
  <c r="G77" i="126" s="1"/>
  <c r="G75" i="126"/>
  <c r="E73" i="150"/>
  <c r="G71" i="150"/>
  <c r="G81" i="126"/>
  <c r="E83" i="126"/>
  <c r="G83" i="126" s="1"/>
  <c r="E95" i="140"/>
  <c r="G95" i="140" s="1"/>
  <c r="G93" i="140"/>
  <c r="G96" i="140" s="1"/>
  <c r="G9" i="140" s="1"/>
  <c r="G10" i="140" s="1"/>
  <c r="B36" i="137" s="1"/>
  <c r="E79" i="121"/>
  <c r="G77" i="121"/>
  <c r="E95" i="146"/>
  <c r="G95" i="146" s="1"/>
  <c r="G93" i="146"/>
  <c r="E81" i="143"/>
  <c r="G79" i="143"/>
  <c r="G78" i="131"/>
  <c r="E80" i="131"/>
  <c r="G80" i="131" s="1"/>
  <c r="G111" i="124"/>
  <c r="E113" i="124"/>
  <c r="G113" i="124" s="1"/>
  <c r="G96" i="146"/>
  <c r="G9" i="146" s="1"/>
  <c r="G10" i="146" s="1"/>
  <c r="B41" i="137" s="1"/>
  <c r="G53" i="134"/>
  <c r="G7" i="134" s="1"/>
  <c r="G11" i="134" s="1"/>
  <c r="B22" i="137" s="1"/>
  <c r="G90" i="131"/>
  <c r="G9" i="131" s="1"/>
  <c r="G10" i="131" s="1"/>
  <c r="B20" i="137" s="1"/>
  <c r="G89" i="120"/>
  <c r="G9" i="120" s="1"/>
  <c r="G10" i="120" s="1"/>
  <c r="B8" i="137" s="1"/>
  <c r="E87" i="121"/>
  <c r="G87" i="121" s="1"/>
  <c r="G85" i="121"/>
  <c r="G10" i="122"/>
  <c r="B10" i="137" s="1"/>
  <c r="G74" i="151"/>
  <c r="G77" i="151" s="1"/>
  <c r="G9" i="151" s="1"/>
  <c r="G10" i="151" s="1"/>
  <c r="B46" i="137" s="1"/>
  <c r="E76" i="151"/>
  <c r="G76" i="151" s="1"/>
  <c r="E118" i="117"/>
  <c r="G118" i="117" s="1"/>
  <c r="G116" i="117"/>
  <c r="G99" i="152"/>
  <c r="G9" i="152" s="1"/>
  <c r="G10" i="152" s="1"/>
  <c r="B47" i="137" s="1"/>
  <c r="F33" i="155"/>
  <c r="B29" i="137" s="1"/>
  <c r="G74" i="153" l="1"/>
  <c r="G9" i="153" s="1"/>
  <c r="G10" i="153" s="1"/>
  <c r="B48" i="137" s="1"/>
  <c r="G117" i="124"/>
  <c r="G9" i="124" s="1"/>
  <c r="G10" i="124" s="1"/>
  <c r="B12" i="137" s="1"/>
  <c r="G130" i="117"/>
  <c r="G9" i="117" s="1"/>
  <c r="G10" i="117" s="1"/>
  <c r="B6" i="137" s="1"/>
  <c r="G100" i="149"/>
  <c r="G9" i="149" s="1"/>
  <c r="G10" i="149" s="1"/>
  <c r="B44" i="137" s="1"/>
  <c r="E83" i="143"/>
  <c r="G83" i="143" s="1"/>
  <c r="G81" i="143"/>
  <c r="G84" i="143" s="1"/>
  <c r="G9" i="143" s="1"/>
  <c r="G10" i="143" s="1"/>
  <c r="B39" i="137" s="1"/>
  <c r="E81" i="121"/>
  <c r="G81" i="121" s="1"/>
  <c r="G79" i="121"/>
  <c r="E75" i="150"/>
  <c r="G75" i="150" s="1"/>
  <c r="G73" i="150"/>
  <c r="G91" i="121" l="1"/>
  <c r="G9" i="121" s="1"/>
  <c r="G10" i="121" s="1"/>
  <c r="B9" i="137" s="1"/>
  <c r="B25" i="137" s="1"/>
  <c r="G76" i="150"/>
  <c r="G9" i="150" s="1"/>
  <c r="G10" i="150" s="1"/>
  <c r="B45" i="137" s="1"/>
  <c r="B50" i="137" s="1"/>
  <c r="B51" i="137" s="1"/>
  <c r="B26" i="137" l="1"/>
  <c r="B31" i="137" s="1"/>
  <c r="B32" i="137" s="1"/>
  <c r="B52" i="137"/>
  <c r="B53" i="137" s="1"/>
</calcChain>
</file>

<file path=xl/comments1.xml><?xml version="1.0" encoding="utf-8"?>
<comments xmlns="http://schemas.openxmlformats.org/spreadsheetml/2006/main">
  <authors>
    <author>Uporabnik</author>
  </authors>
  <commentList>
    <comment ref="E83" authorId="0" shapeId="0">
      <text>
        <r>
          <rPr>
            <b/>
            <sz val="9"/>
            <color indexed="81"/>
            <rFont val="Tahoma"/>
            <family val="2"/>
            <charset val="238"/>
          </rPr>
          <t>Uporabnik:</t>
        </r>
        <r>
          <rPr>
            <sz val="9"/>
            <color indexed="81"/>
            <rFont val="Tahoma"/>
            <family val="2"/>
            <charset val="238"/>
          </rPr>
          <t xml:space="preserve">
+3 m za kolena</t>
        </r>
      </text>
    </comment>
  </commentList>
</comments>
</file>

<file path=xl/comments10.xml><?xml version="1.0" encoding="utf-8"?>
<comments xmlns="http://schemas.openxmlformats.org/spreadsheetml/2006/main">
  <authors>
    <author>Uporabnik</author>
  </authors>
  <commentList>
    <comment ref="E71" authorId="0" shapeId="0">
      <text>
        <r>
          <rPr>
            <b/>
            <sz val="9"/>
            <color indexed="81"/>
            <rFont val="Tahoma"/>
            <charset val="1"/>
          </rPr>
          <t>Uporabnik:</t>
        </r>
        <r>
          <rPr>
            <sz val="9"/>
            <color indexed="81"/>
            <rFont val="Tahoma"/>
            <charset val="1"/>
          </rPr>
          <t xml:space="preserve">
+1 m za koleno</t>
        </r>
      </text>
    </comment>
  </commentList>
</comments>
</file>

<file path=xl/comments11.xml><?xml version="1.0" encoding="utf-8"?>
<comments xmlns="http://schemas.openxmlformats.org/spreadsheetml/2006/main">
  <authors>
    <author>Uporabnik</author>
  </authors>
  <commentList>
    <comment ref="E69" authorId="0" shapeId="0">
      <text>
        <r>
          <rPr>
            <b/>
            <sz val="9"/>
            <color indexed="81"/>
            <rFont val="Tahoma"/>
            <charset val="1"/>
          </rPr>
          <t>Uporabnik:</t>
        </r>
        <r>
          <rPr>
            <sz val="9"/>
            <color indexed="81"/>
            <rFont val="Tahoma"/>
            <charset val="1"/>
          </rPr>
          <t xml:space="preserve">
+1m za koleno</t>
        </r>
      </text>
    </comment>
  </commentList>
</comments>
</file>

<file path=xl/comments2.xml><?xml version="1.0" encoding="utf-8"?>
<comments xmlns="http://schemas.openxmlformats.org/spreadsheetml/2006/main">
  <authors>
    <author>Uporabnik</author>
  </authors>
  <commentList>
    <comment ref="E60" authorId="0" shapeId="0">
      <text>
        <r>
          <rPr>
            <b/>
            <sz val="9"/>
            <color indexed="81"/>
            <rFont val="Tahoma"/>
            <family val="2"/>
            <charset val="238"/>
          </rPr>
          <t>Uporabnik:</t>
        </r>
        <r>
          <rPr>
            <sz val="9"/>
            <color indexed="81"/>
            <rFont val="Tahoma"/>
            <family val="2"/>
            <charset val="238"/>
          </rPr>
          <t xml:space="preserve">
+2 m za kolena</t>
        </r>
      </text>
    </comment>
  </commentList>
</comments>
</file>

<file path=xl/comments3.xml><?xml version="1.0" encoding="utf-8"?>
<comments xmlns="http://schemas.openxmlformats.org/spreadsheetml/2006/main">
  <authors>
    <author>Uporabnik</author>
  </authors>
  <commentList>
    <comment ref="E81" authorId="0" shapeId="0">
      <text>
        <r>
          <rPr>
            <b/>
            <sz val="9"/>
            <color indexed="81"/>
            <rFont val="Tahoma"/>
            <family val="2"/>
            <charset val="238"/>
          </rPr>
          <t>Uporabnik:</t>
        </r>
        <r>
          <rPr>
            <sz val="9"/>
            <color indexed="81"/>
            <rFont val="Tahoma"/>
            <family val="2"/>
            <charset val="238"/>
          </rPr>
          <t xml:space="preserve">
+3 m za kolena</t>
        </r>
      </text>
    </comment>
  </commentList>
</comments>
</file>

<file path=xl/comments4.xml><?xml version="1.0" encoding="utf-8"?>
<comments xmlns="http://schemas.openxmlformats.org/spreadsheetml/2006/main">
  <authors>
    <author>Uporabnik</author>
  </authors>
  <commentList>
    <comment ref="E58" authorId="0" shapeId="0">
      <text>
        <r>
          <rPr>
            <b/>
            <sz val="9"/>
            <color indexed="81"/>
            <rFont val="Tahoma"/>
            <family val="2"/>
            <charset val="238"/>
          </rPr>
          <t>Uporabnik:</t>
        </r>
        <r>
          <rPr>
            <sz val="9"/>
            <color indexed="81"/>
            <rFont val="Tahoma"/>
            <family val="2"/>
            <charset val="238"/>
          </rPr>
          <t xml:space="preserve">
+1 m za kolena</t>
        </r>
      </text>
    </comment>
  </commentList>
</comments>
</file>

<file path=xl/comments5.xml><?xml version="1.0" encoding="utf-8"?>
<comments xmlns="http://schemas.openxmlformats.org/spreadsheetml/2006/main">
  <authors>
    <author>Uporabnik</author>
  </authors>
  <commentList>
    <comment ref="E79" authorId="0" shapeId="0">
      <text>
        <r>
          <rPr>
            <b/>
            <sz val="9"/>
            <color indexed="81"/>
            <rFont val="Tahoma"/>
            <family val="2"/>
            <charset val="238"/>
          </rPr>
          <t>Uporabnik:</t>
        </r>
        <r>
          <rPr>
            <sz val="9"/>
            <color indexed="81"/>
            <rFont val="Tahoma"/>
            <family val="2"/>
            <charset val="238"/>
          </rPr>
          <t xml:space="preserve">
+1 m za kolena</t>
        </r>
      </text>
    </comment>
  </commentList>
</comments>
</file>

<file path=xl/comments6.xml><?xml version="1.0" encoding="utf-8"?>
<comments xmlns="http://schemas.openxmlformats.org/spreadsheetml/2006/main">
  <authors>
    <author>Uporabnik</author>
  </authors>
  <commentList>
    <comment ref="E75" authorId="0" shapeId="0">
      <text>
        <r>
          <rPr>
            <b/>
            <sz val="9"/>
            <color indexed="81"/>
            <rFont val="Tahoma"/>
            <family val="2"/>
            <charset val="238"/>
          </rPr>
          <t>Uporabnik:</t>
        </r>
        <r>
          <rPr>
            <sz val="9"/>
            <color indexed="81"/>
            <rFont val="Tahoma"/>
            <family val="2"/>
            <charset val="238"/>
          </rPr>
          <t xml:space="preserve">
+1 m za kolena</t>
        </r>
      </text>
    </comment>
  </commentList>
</comments>
</file>

<file path=xl/comments7.xml><?xml version="1.0" encoding="utf-8"?>
<comments xmlns="http://schemas.openxmlformats.org/spreadsheetml/2006/main">
  <authors>
    <author>Uporabnik</author>
  </authors>
  <commentList>
    <comment ref="E58" authorId="0" shapeId="0">
      <text>
        <r>
          <rPr>
            <b/>
            <sz val="9"/>
            <color indexed="81"/>
            <rFont val="Tahoma"/>
            <family val="2"/>
            <charset val="238"/>
          </rPr>
          <t>Uporabnik:</t>
        </r>
        <r>
          <rPr>
            <sz val="9"/>
            <color indexed="81"/>
            <rFont val="Tahoma"/>
            <family val="2"/>
            <charset val="238"/>
          </rPr>
          <t xml:space="preserve">
+1 m za kolena</t>
        </r>
      </text>
    </comment>
  </commentList>
</comments>
</file>

<file path=xl/comments8.xml><?xml version="1.0" encoding="utf-8"?>
<comments xmlns="http://schemas.openxmlformats.org/spreadsheetml/2006/main">
  <authors>
    <author>Uporabnik</author>
  </authors>
  <commentList>
    <comment ref="E107" authorId="0" shapeId="0">
      <text>
        <r>
          <rPr>
            <b/>
            <sz val="9"/>
            <color indexed="81"/>
            <rFont val="Tahoma"/>
            <family val="2"/>
            <charset val="238"/>
          </rPr>
          <t>Uporabnik:</t>
        </r>
        <r>
          <rPr>
            <sz val="9"/>
            <color indexed="81"/>
            <rFont val="Tahoma"/>
            <family val="2"/>
            <charset val="238"/>
          </rPr>
          <t xml:space="preserve">
+1 m za kolena</t>
        </r>
      </text>
    </comment>
  </commentList>
</comments>
</file>

<file path=xl/comments9.xml><?xml version="1.0" encoding="utf-8"?>
<comments xmlns="http://schemas.openxmlformats.org/spreadsheetml/2006/main">
  <authors>
    <author>Uporabnik</author>
  </authors>
  <commentList>
    <comment ref="E103" authorId="0" shapeId="0">
      <text>
        <r>
          <rPr>
            <b/>
            <sz val="9"/>
            <color indexed="81"/>
            <rFont val="Tahoma"/>
            <family val="2"/>
            <charset val="238"/>
          </rPr>
          <t>Uporabnik:</t>
        </r>
        <r>
          <rPr>
            <sz val="9"/>
            <color indexed="81"/>
            <rFont val="Tahoma"/>
            <family val="2"/>
            <charset val="238"/>
          </rPr>
          <t xml:space="preserve">
+1 m za kolena</t>
        </r>
      </text>
    </comment>
  </commentList>
</comments>
</file>

<file path=xl/sharedStrings.xml><?xml version="1.0" encoding="utf-8"?>
<sst xmlns="http://schemas.openxmlformats.org/spreadsheetml/2006/main" count="4050" uniqueCount="485">
  <si>
    <t>1.</t>
  </si>
  <si>
    <t xml:space="preserve">PREDDELA </t>
  </si>
  <si>
    <t>2.</t>
  </si>
  <si>
    <t>ZEMELJSKA  DELA</t>
  </si>
  <si>
    <t>3.</t>
  </si>
  <si>
    <t>MONTAŽNA IN BETONSKA DELA</t>
  </si>
  <si>
    <t>4.</t>
  </si>
  <si>
    <t>OSTALA DELA</t>
  </si>
  <si>
    <t>PREDDELA</t>
  </si>
  <si>
    <t>m</t>
  </si>
  <si>
    <t>kos</t>
  </si>
  <si>
    <t>ZEMELJSKA DELA</t>
  </si>
  <si>
    <t>PREDDELA SKUPAJ:</t>
  </si>
  <si>
    <t>ZEMELJSKA DELA SKUPAJ:</t>
  </si>
  <si>
    <t>MONTAŽNA IN BETONSKA DELA SKUPAJ:</t>
  </si>
  <si>
    <t>OSTALA DELA SKUPAJ:</t>
  </si>
  <si>
    <t>5.</t>
  </si>
  <si>
    <t>Naprava in postavitev gradbenih profilov (na mestih kjer se menja smer ali naklon)</t>
  </si>
  <si>
    <t>REKAPITULACIJA</t>
  </si>
  <si>
    <r>
      <t>m</t>
    </r>
    <r>
      <rPr>
        <vertAlign val="superscript"/>
        <sz val="10"/>
        <rFont val="Arial CE"/>
        <charset val="238"/>
      </rPr>
      <t>3</t>
    </r>
  </si>
  <si>
    <r>
      <t>m</t>
    </r>
    <r>
      <rPr>
        <vertAlign val="superscript"/>
        <sz val="10"/>
        <rFont val="Arial CE"/>
        <charset val="238"/>
      </rPr>
      <t>2</t>
    </r>
    <r>
      <rPr>
        <sz val="10"/>
        <rFont val="Arial CE"/>
        <charset val="238"/>
      </rPr>
      <t/>
    </r>
  </si>
  <si>
    <t xml:space="preserve">Izdelava geodetskega načrta novega stanja skladno z ZGO-1 in navodili upravljalca kanal. </t>
  </si>
  <si>
    <t>Pregled kanalizacije s kamero</t>
  </si>
  <si>
    <t>Preizkus vodotesnosti kanalizacije</t>
  </si>
  <si>
    <t xml:space="preserve">SKUPAJ € </t>
  </si>
  <si>
    <t>Zakoličba trase kanalizacije z niveliranjem kanala</t>
  </si>
  <si>
    <t>Planiranje dna rova kanalizacije s točnostjo +/- 1 cm</t>
  </si>
  <si>
    <t>kpl</t>
  </si>
  <si>
    <t>Projekt izvedenih del (4 izvodi)</t>
  </si>
  <si>
    <t>Nakladanje in odvoz odvečnega materiala od izkopa na deponijo po izbiri izvajalca, komplet z vsemi stroški ravnanja in trajnega deponiranja</t>
  </si>
  <si>
    <t>RUŠITVENA DELA</t>
  </si>
  <si>
    <t>RUŠITVENA DELA SKUPAJ:</t>
  </si>
  <si>
    <t>Zasek oziroma rezanje obstoječega asfalta debeline do 10 cm.</t>
  </si>
  <si>
    <t>Izdelava nosilne bituminizirane zmesi AC 16 base B50/70 A4 v debelini 5 cm</t>
  </si>
  <si>
    <t>Izdelava obrabne in zaporne plasti bituminizirane zmesi AC 8 surf B 50/70 A4 v debelini 3 cm</t>
  </si>
  <si>
    <t>Izdelava varnostnega načrta gradbišča pred začetkom gradnje po gradbenih predpisih za vse kanale skupaj - sorazmerni del</t>
  </si>
  <si>
    <t>Dovoz iz gradbiščne deponije in raztiranje humusa v sloju debeline 20 cm</t>
  </si>
  <si>
    <t>Izkop humusa na trasi kanalizacije v sloju debeline do 20 cm s prevozom na gradbiščno deponijo</t>
  </si>
  <si>
    <t xml:space="preserve">Dobava in montaža prefabriciranega poliesterskega jaška svetlega premera 800 mm, vključno z muldo, vtokom in iztokom, podbetoniranjem jaška z betonom in prilagajanjem gornjega roba jaška glede na naklon terena. (Meri se globina jaška od vrha pokrova do dna mulde!) </t>
  </si>
  <si>
    <t xml:space="preserve">Dobava in montaža prefabriciranega poliesterskega jaška svetlega premera 600 mm, vključno z muldo, vtokom in iztokom, podbetoniranjem jaška z betonom in prilagajanjem gornjega roba jaška glede na naklon terena. (Meri se globina jaška od vrha pokrova do dna mulde!) </t>
  </si>
  <si>
    <t>Zasip jarka z materialom izkopa ter komprimiranje v plasteh po 30 cm (pod nevoznimi površinami)</t>
  </si>
  <si>
    <t>OPOMBA: V postavki je upoštevano odstranjevanje in odvoz obstoječe kanalizacije, kjer se zaradi nove ruši, po načelu polno za prazno!</t>
  </si>
  <si>
    <t>Rušenje obstoječe asfaltne prevleke debeline do 10 cm z nakladanjem na prevozno sredstvo in odvozom na trajno deponijo po izbiri izvajalca. V ceno so vključene tudi vse takse in drugi stroški, ki so povezani s trajnim deponiranjem oziroma recikliranjem</t>
  </si>
  <si>
    <t>Zakoličba lokacije priključka oziroma določitev mikro loakacije jaška priključka v sodelovanju z lastnikom priključka</t>
  </si>
  <si>
    <t xml:space="preserve"> - višine do 1,0 m</t>
  </si>
  <si>
    <t xml:space="preserve"> - višine do 1,5 m</t>
  </si>
  <si>
    <t xml:space="preserve"> - višine do 2,0 m</t>
  </si>
  <si>
    <t xml:space="preserve"> - višine do 2,5 m</t>
  </si>
  <si>
    <r>
      <t>m</t>
    </r>
    <r>
      <rPr>
        <vertAlign val="superscript"/>
        <sz val="11"/>
        <rFont val="Times New Roman"/>
        <family val="1"/>
        <charset val="238"/>
      </rPr>
      <t>3</t>
    </r>
  </si>
  <si>
    <r>
      <t>m</t>
    </r>
    <r>
      <rPr>
        <vertAlign val="superscript"/>
        <sz val="11"/>
        <rFont val="Times New Roman"/>
        <family val="1"/>
        <charset val="238"/>
      </rPr>
      <t>2</t>
    </r>
  </si>
  <si>
    <r>
      <t>Fino planiranje, odstranjevanje kamna, sejanje travne mešanice 30 g/m</t>
    </r>
    <r>
      <rPr>
        <vertAlign val="superscript"/>
        <sz val="11"/>
        <rFont val="Times New Roman"/>
        <family val="1"/>
        <charset val="238"/>
      </rPr>
      <t>2</t>
    </r>
    <r>
      <rPr>
        <sz val="11"/>
        <rFont val="Times New Roman"/>
        <family val="1"/>
        <charset val="238"/>
      </rPr>
      <t xml:space="preserve"> in dodajanje granulat mineralnega gnojila 30 g/m</t>
    </r>
    <r>
      <rPr>
        <vertAlign val="superscript"/>
        <sz val="11"/>
        <rFont val="Times New Roman"/>
        <family val="1"/>
        <charset val="238"/>
      </rPr>
      <t>2</t>
    </r>
    <r>
      <rPr>
        <sz val="11"/>
        <rFont val="Times New Roman"/>
        <family val="1"/>
        <charset val="238"/>
      </rPr>
      <t>,  valjanjem s travnim valjarjem.</t>
    </r>
  </si>
  <si>
    <t xml:space="preserve"> - v terenu III ktg. (30%)</t>
  </si>
  <si>
    <t>Dobava in polaganje PVC gladkih cevi compact komplet z vsemi koleni, standard EN 1401-1 na izvršeno peščeno podlogo v deb.10 cm, cevi fi 125 mm, trdnostni razred SN8 s priključitvijo na jaške, stiki se tesnijo z gumi tesnili</t>
  </si>
  <si>
    <t>KANALIZACIJA MALE ŽABLJE</t>
  </si>
  <si>
    <t>FEKALNI KANAL FA1</t>
  </si>
  <si>
    <t xml:space="preserve"> - v terenu V ktg. (10%)</t>
  </si>
  <si>
    <t xml:space="preserve"> - v terenu IV ktg. (60%)</t>
  </si>
  <si>
    <t>Dobava, montaža in demontaža obojestranskega varovalnega opaža jarka v semi vertikalnem izkopu, tehnologije po izbiri izvajalca. Višina opažanja od 2,0 do 2,5 m</t>
  </si>
  <si>
    <t>Dobava in polaganje PVC gladkih cevi compact komplet z vsemi koleni, standard EN 1401-1 na izvršeno betonsko podlogo v deb.10 cm z bočno utrditvijo z betonom C12/15, cevi fi 200 mm, trdnostni razred SN8 s priključitvijo na jaške, stiki se tesnijo z gumi tesnili</t>
  </si>
  <si>
    <t xml:space="preserve"> - višine do 3,0 m</t>
  </si>
  <si>
    <t>Izdelava dodatnega priključka na obstoječem poliesterskem jašku DN 800 mm za PVC cev DN 200 mm</t>
  </si>
  <si>
    <t>Hladen premaz stikov med starim in novim asfaltom s polimerno emulzijo</t>
  </si>
  <si>
    <t>Planiranje tamponskega planuma ceste z natančnostjo +- 1cm z uvaljanjem</t>
  </si>
  <si>
    <t>Obrizg nosilne plasti bituminizirane zmesi z emulzijo za boljši oprijem nosilne in obrabne plasti</t>
  </si>
  <si>
    <t>Zavarovanje prometa med gradnjo ZA CELOTEN KANAL z ustrezno dokumentacijo, pridobitev dovoljenja za cestno zaporo, z ureditvijo prometnega režima v času gradnje (obvestilo, zavarovanje gradbene jame in gradbišča, postavitev prometne signalizacije, postavitev zaščitne ograje, premostitvenih objektov za pešce in ostali promet). Z usmerjanjem prometa v času gradnje. Po končanih delih odstraniti prometno signalizacijo in vzpostaviti prometni režim v prvotno stanje.</t>
  </si>
  <si>
    <t>Izkop jarkov za kanalizacijo v terenu III., IV. in V. ktg., širine dna jarka do 1.0m, globine do 3.0 m, naklon brežin 70°-90° z nakladanjem na prevozno sredstvo, odvozom na trajno deponijo po izbiri izvajalca, komplet s stroški ravnanja materiala v deponiji.</t>
  </si>
  <si>
    <r>
      <t>Izkop jarkov za kanalizacijo v terenu III., IV. in V. ktg., širine dna jarka do 1.0m, globine do 1.5m, naklon brežin 70°-90</t>
    </r>
    <r>
      <rPr>
        <sz val="10"/>
        <rFont val="Arial"/>
        <family val="2"/>
        <charset val="238"/>
      </rPr>
      <t>°</t>
    </r>
    <r>
      <rPr>
        <sz val="11"/>
        <rFont val="Times New Roman"/>
        <family val="1"/>
        <charset val="238"/>
      </rPr>
      <t xml:space="preserve"> z odmetom min. 1,0 m od roba izkopa.</t>
    </r>
  </si>
  <si>
    <t>Obveščanje javnosti o izvajanju del preko časopisa in radia o zaporah in drugih ovirah za prebivalce - 1 objava v lokalnem časopisu, 1x tedensko objava na lokalnem radiu.</t>
  </si>
  <si>
    <t>Obsutje odkopanih vodovodnih cevi s sipkim materialom velikosti zrna do 8 mm, minimalno 15 cm nad temenom cevi</t>
  </si>
  <si>
    <t>FEKALNI KANAL FA2</t>
  </si>
  <si>
    <t>Dobava in polaganje PVC gladkih cevi compact, standard EN 1401-1 na izvršeno betonsko podlogo v deb.10 cm z bočno utrditvijo z betonom C12/15, cevi fi 200 mm, trdnostni razred SN8 s priključitvijo na jaške, stiki se tesnijo z gumi tesnili</t>
  </si>
  <si>
    <t>Izdelava dodatnega priključka na poliesterskem jašku DN 800 mm za PVC cev DN 200 mm</t>
  </si>
  <si>
    <t>Odstranitev LTŽ rešetke z nakladanjem na prevozno sredstvo in odvozom na trajno deponijo po izboru izvajalca. V ceno so vključene tudi vse takse in drugi stroški, ki so povezani s trajnim deponiranjem oziroma recikliranjem</t>
  </si>
  <si>
    <t>FEKALNI KANAL FA3</t>
  </si>
  <si>
    <t>FEKALNI KANAL FA4</t>
  </si>
  <si>
    <t>FEKALNI KANAL FB1</t>
  </si>
  <si>
    <t>Čiščenje površin, zaraslih z grmovjem v širini do 3 m.</t>
  </si>
  <si>
    <t>Odkopavanje panjev in korenin dreves z deponiranjem na trajno deponijo po izbiri izvajalca z vsemi potrebnimi deli in stroški deponiranja. Premer panja do 30 cm.</t>
  </si>
  <si>
    <t>Sekanje dreves z odsekovanjem vej in odvozom na deponijo po izbiri izvajalca z vsemi potrebnimi deli in stroški deponiranja. Debelina drevesa do 20 cm (mehki les).</t>
  </si>
  <si>
    <t>Odstranitev suhe kamnite zložbe višine do 1.5 m z nakladanjem kamenja na prevozno sredstvo in odvozom na trajno deponijo po izbiri izvajalca. V ceno so vključene tudi vse takse in drugi stroški, ki so povezani s trajnim deponiranjem</t>
  </si>
  <si>
    <t>Izkop jarkov za kanalizacijo v terenu III., IV. in V. ktg., širine dna jarka do 1.0m, globine do 1.5 m, naklon brežin 70°-90° z nakladanjem na prevozno sredstvo, odvozom na trajno deponijo po izbiri izvajalca, komplet s stroški ravnanja materiala v deponiji.</t>
  </si>
  <si>
    <t>Izkop jarkov za kanalizacijo v terenu III., IV. in V. ktg., širine dna jarka do 1.0m, globine do 2.5 m, naklon brežin 70°-90° z nakladanjem na prevozno sredstvo, odvozom na trajno deponijo po izbiri izvajalca, komplet s stroški ravnanja materiala v deponiji.</t>
  </si>
  <si>
    <r>
      <t>Izkop jarkov za kanalizacijo v terenu III., IV. in V. ktg., širine dna jarka do 1.0m, globine do 3.0m, naklon brežin 70°-90</t>
    </r>
    <r>
      <rPr>
        <sz val="10"/>
        <rFont val="Arial"/>
        <family val="2"/>
        <charset val="238"/>
      </rPr>
      <t>°</t>
    </r>
    <r>
      <rPr>
        <sz val="11"/>
        <rFont val="Times New Roman"/>
        <family val="1"/>
        <charset val="238"/>
      </rPr>
      <t xml:space="preserve"> z odmetom min. 1,0 m od roba izkopa.</t>
    </r>
  </si>
  <si>
    <t xml:space="preserve"> - v terenu V ktg. (50%)</t>
  </si>
  <si>
    <t xml:space="preserve"> - v terenu IV ktg. (20%)</t>
  </si>
  <si>
    <t>Izkop gradbene jame za črpališče v terenu III., IV. in V. ktg., širine dna jame do 2.5m, globine do 3.0 m, naklon brežin 70°-90° z nakladanjem na prevozno sredstvo, odvozom na trajno deponijo po izbiri izvajalca, komplet s stroški ravnanja materiala v deponiji.</t>
  </si>
  <si>
    <t>Planiranje dna rova kanalizacije in jame črpališča s točnostjo +/- 1 cm</t>
  </si>
  <si>
    <t>Planiranje dna za temelj kamnite zložbe s točnostjo +/- 1 cm</t>
  </si>
  <si>
    <t>Zasip za kamnito zložbo z materialom izkopa ter komprimiranje v plasteh po 30 cm (pod nevoznimi površinami)</t>
  </si>
  <si>
    <t>Dobava in polaganje PVC gladkih cevi compact komplet, standard EN 1401-1 na izvršeno betonsko podlogo v deb.10 cm z bočno utrditvijo z betonom C12/15, cevi fi 200 mm, trdnostni razred SN8 s priključitvijo na jaške, stiki se tesnijo z gumi tesnili</t>
  </si>
  <si>
    <t>Izdelava AB temelja za kamnito zložbo preseka 50/30 cm, komplet s podložnim betonom C12/15, opažanjem temelja, minimalno armaturo in betonom C20/25.</t>
  </si>
  <si>
    <t>-AB krovna plošča debeline 15 cm preseka 140x140 cm, vključno z opažem, armaturo in vgradnjo pokrova 800x800 mm po EN 124 min. C250, s protihrupnim vložkom (npr. LIVAR artikel št. 904)</t>
  </si>
  <si>
    <t>Dobava in vgradnja LTŽ rešetko širine 10 cm po EN124 min C250, komplet s kanaleto, podbetoniranjem kanalete s C12/15, zaključnimi elementi in priključitvijo na obstoječ betonski jašek (npr LIVAR artikel št. 721)</t>
  </si>
  <si>
    <t>-vgrajevanje podložnega betona C 12/15 v dno jaška črpališča v debelini 30 cm</t>
  </si>
  <si>
    <t>-podložni beton pod jaškom C12/15 v debelini 10 cm</t>
  </si>
  <si>
    <t>-betonski prstan ali podložni beton za krovno ploščo C20/25 širine 20 cm, višine 15 cm, komplet z opažanjem</t>
  </si>
  <si>
    <t>Dobava in vgrajevanje opreme za črpališče. V opremo je vključen ves tesnilni, varilni in pritrdilni material ki vključuje:</t>
  </si>
  <si>
    <t xml:space="preserve"> -zobata spojka za cevi iz PE GGG 40 DN 90</t>
  </si>
  <si>
    <t xml:space="preserve"> -cev 88,9 x 2,0 mm AISI 304</t>
  </si>
  <si>
    <t xml:space="preserve"> -variva prirobnica DN 80 AISI 304</t>
  </si>
  <si>
    <t xml:space="preserve"> -nepovratni ventil GGG 40, DN 80, z gumi vpetjem</t>
  </si>
  <si>
    <t xml:space="preserve"> -OKZ DN 80 z gumi klinom in kolesom</t>
  </si>
  <si>
    <t xml:space="preserve"> -T kos 88,9 x2,0 mm AISI 304</t>
  </si>
  <si>
    <r>
      <t xml:space="preserve"> -koleno 90</t>
    </r>
    <r>
      <rPr>
        <sz val="11"/>
        <rFont val="Calibri"/>
        <family val="2"/>
        <charset val="238"/>
      </rPr>
      <t>°</t>
    </r>
    <r>
      <rPr>
        <sz val="11"/>
        <rFont val="Times New Roman"/>
        <family val="1"/>
        <charset val="238"/>
      </rPr>
      <t xml:space="preserve"> 88,9 x2,0 mm AISI 304</t>
    </r>
  </si>
  <si>
    <t>-zračnik iz cevi 114,3x1600x2 mm in 3x koleno 90° 114,3x 2 mm, vse AISI 304</t>
  </si>
  <si>
    <t xml:space="preserve"> -dobava in montaža potopne črpalke za fekalno vodo KSB tip KRTF 80-215/52UEG-S IE2 ali podobna, vključno s priborom za mokro montažo ter vsem pritrdilnim materialom ter kolenom z zaklepnim mehanizmom za hitro montažo in demontažo.</t>
  </si>
  <si>
    <t>-krmilna omarica komplet z nivojsko sondo in plovnim stikalom</t>
  </si>
  <si>
    <t>FEKALNI KANAL FB2</t>
  </si>
  <si>
    <t>FEKALNI KANAL FB3</t>
  </si>
  <si>
    <t>FEKALNI KANAL FB4</t>
  </si>
  <si>
    <t>FEKALNI KANAL FB5</t>
  </si>
  <si>
    <t>FEKALNI KANAL FC1</t>
  </si>
  <si>
    <t>Izkop jarkov za kanalizacijo v terenu III., IV. in V. ktg., širine dna jarka do 1.0m, globine do 2.0 m, naklon brežin 70°-90° z nakladanjem na prevozno sredstvo, odvozom na trajno deponijo po izbiri izvajalca, komplet s stroški ravnanja materiala v deponiji.</t>
  </si>
  <si>
    <t>FEKALNI KANAL FC2</t>
  </si>
  <si>
    <t>FEKALNI KANAL FC3</t>
  </si>
  <si>
    <t>Ročno odstranjevanje betonskih tlakovcev z nakladanjem in odvozom na gradbiščno deponijo za poznejšo uporabo</t>
  </si>
  <si>
    <t>Sekanje dreves z odsekovanjem vej in odvozom na deponijo po izbiri izvajalca z vsemi potrebnimi deli in stroški deponiranja. Debelina drevesa do 15 cm (mehki les).</t>
  </si>
  <si>
    <t>Odkopavanje panjev in korenin dreves z deponiranjem na trajno deponijo po izbiri izvajalca z vsemi potrebnimi deli in stroški deponiranja. Premer panja do 20 cm.</t>
  </si>
  <si>
    <t>Odstranitev žive meje višine ca 1.0 m z deponiranjem na trajno deponijo po izbiri izvajalca z vsemi potrebnimi deli in stroški deponiranja (pri RJ FC3.1)</t>
  </si>
  <si>
    <t>Dobava sadik in ponovna posaditev odstranjene žive meje (pri RJ FC3.1)</t>
  </si>
  <si>
    <t>Dobava in vgradnja drenažnega betona debeline 15 cm</t>
  </si>
  <si>
    <t>Dovoz iz gradbiščne deponije ter ponovna vgradnja betonskih tlakovcev na drenažno malto, komplet z vsem potrebnim materialom ter obdelavo fug</t>
  </si>
  <si>
    <t>FEKALNI KANAL FD1</t>
  </si>
  <si>
    <t>Podbijanje zidu pod AB temeljem med RJ FB3.5 in FB3.6 v dolžini do 0,8 m</t>
  </si>
  <si>
    <t>Dodatek za izdelavo asfaltne mulde širine 50 cm. Asfalt je zajet v ostalih postavkah!</t>
  </si>
  <si>
    <t xml:space="preserve">Dobava in montaža prefabriciranega poliesterskega jaška svetlega premera 800 mm na obstoječi cevi DN 200 mm, vključno z muldo, vtokom in iztokom, podbetoniranjem jaška z betonom in prilagajanjem gornjega roba jaška glede na naklon terena. (Meri se globina jaška od vrha pokrova do dna mulde!) </t>
  </si>
  <si>
    <t>FEKALNI KANAL FD2</t>
  </si>
  <si>
    <t>FEKALNI KANAL FD3</t>
  </si>
  <si>
    <t>Izkop gradbene jame za črpališče v terenu III., IV. in V. ktg., širine dna jame do 2.5m, globine do 4.5 m, naklon brežin 70°-90° z nakladanjem na prevozno sredstvo, odvozom na trajno deponijo po izbiri izvajalca, komplet s stroški ravnanja materiala v deponiji.</t>
  </si>
  <si>
    <r>
      <t xml:space="preserve">-črpalni jašek </t>
    </r>
    <r>
      <rPr>
        <sz val="11"/>
        <rFont val="Calibri"/>
        <family val="2"/>
        <charset val="238"/>
      </rPr>
      <t>φ</t>
    </r>
    <r>
      <rPr>
        <sz val="11"/>
        <rFont val="Times New Roman"/>
        <family val="1"/>
        <charset val="238"/>
      </rPr>
      <t xml:space="preserve"> 1200 mm globine 2,6 m</t>
    </r>
  </si>
  <si>
    <r>
      <t xml:space="preserve">-črpalni jašek </t>
    </r>
    <r>
      <rPr>
        <sz val="11"/>
        <rFont val="Calibri"/>
        <family val="2"/>
        <charset val="238"/>
      </rPr>
      <t>φ</t>
    </r>
    <r>
      <rPr>
        <sz val="11"/>
        <rFont val="Times New Roman"/>
        <family val="1"/>
        <charset val="238"/>
      </rPr>
      <t xml:space="preserve"> 1200 mm globine 4,2 m</t>
    </r>
  </si>
  <si>
    <t xml:space="preserve"> -dobava in montaža potopne črpalke za fekalno vodo KSB tip KRTF 80-215/32UEG-S IE3 ali podobna, vključno s priborom za mokro montažo ter vsem pritrdilnim materialom ter kolenom z zaklepnim mehanizmom za hitro montažo in demontažo.</t>
  </si>
  <si>
    <t>FEKALNI KANAL FB6</t>
  </si>
  <si>
    <t>- svetla višina jaška do 1.5 m</t>
  </si>
  <si>
    <t>Dobava in montaža prefabriciranega poliesterskega črpališča svetlega premera 1200 mm, vključno z vtokom DN 200, iztokom DN 90 in zatesnitvijo vtoka in iztoka iz PE DN 90 ter ležiščem iz betona. (Meri se globina od vrha pokrova do dna jaška) , ki vključuje:</t>
  </si>
  <si>
    <t>Dobava in montaža prefabriciranega poliesterskega črpališča svetlega premera 1200 mm, vključno z vtokom DN 160, iztokom DN 90 in zatesnitvijo vtoka in iztoka iz PE DN 90 ter ležiščem iz betona. (Meri se globina od vrha pokrova do dna jaška) , ki vključuje:</t>
  </si>
  <si>
    <t>Izdelava jaška na betonskem obroču d=15 cm; postavka zajema betonsko cev fi 80 cm L= 0.5 m, z vsem opažnim in drugim materialom za izvedbo jaška, betonski obroč iz C20/25 d = 15 cm izveden na podložnem betonu C12/15 d=10 cm. Dejanska višina jaška je določena z niveleto kanala in višino terena in se prilagaja z višino in številom betonskih cevi in pokrova. (po detajlu!)</t>
  </si>
  <si>
    <t>FAZONSKI ELEMENTI</t>
  </si>
  <si>
    <t>posamezna postavka zajema vsa dela in material, kot npr. dobavo, prenose, montažo, tesnilni in vijačni material NP 10 ali več</t>
  </si>
  <si>
    <t>T  DN 80/50</t>
  </si>
  <si>
    <t>PKZ DN 50 z gumi klinom in kolesom</t>
  </si>
  <si>
    <t>X KOS DN 50/2"</t>
  </si>
  <si>
    <t>DVOVIJAČNIK 2" IN GASILSKA SPOJKA S POKROVOM</t>
  </si>
  <si>
    <r>
      <t>FFK DN 80/30</t>
    </r>
    <r>
      <rPr>
        <sz val="11"/>
        <rFont val="Calibri"/>
        <family val="2"/>
        <charset val="238"/>
      </rPr>
      <t>°</t>
    </r>
  </si>
  <si>
    <t>KONČNIK Z LETEČO PRIROBNICO IZ PEHD DN 90 mm</t>
  </si>
  <si>
    <t>ELEKTROVARILNO KOLENO DN 90/30°</t>
  </si>
  <si>
    <t>ELEKTROVARILNO KOLENO DN 90/45°</t>
  </si>
  <si>
    <t>FF DN 50/700</t>
  </si>
  <si>
    <t>FAZONSKI ELEMENTI SKUPAJ</t>
  </si>
  <si>
    <t>6.</t>
  </si>
  <si>
    <t>FEKALNI KANAL FD4</t>
  </si>
  <si>
    <t>Izdelava dodatnega priključka na poliesterskem jašku DN 800 mm za PE cev DN 90 mm</t>
  </si>
  <si>
    <t>ELEKTROVARILNO KOLENO DN 90/22.5°</t>
  </si>
  <si>
    <t>METEORNI KANAL M1</t>
  </si>
  <si>
    <t>Sekanje dreves z odsekovanjem vej in odvozom na deponijo po izbiri izvajalca z vsemi potrebnimi deli in stroški deponiranja. Debelina drevesa do 15 cm (mehki les)</t>
  </si>
  <si>
    <t>Sekanje dreves z odsekovanjem vej in odvozom na deponijo po izbiri izvajalca z vsemi potrebnimi deli in stroški deponiranja. Debelina drevesa do 30 cm (mehki les)</t>
  </si>
  <si>
    <t>Odkopavanje panjev in korenin dreves z deponiranjem na trajno deponijo po izbiri izvajalca z vsemi potrebnimi deli in stroški deponiranja. Premer panja do 30 cm</t>
  </si>
  <si>
    <t>Odkopavanje panjev in korenin dreves z deponiranjem na trajno deponijo po izbiri izvajalca z vsemi potrebnimi deli in stroški deponiranja. Premer panja do 40 cm</t>
  </si>
  <si>
    <t>Izkop humusa na trasi kanalizacije v sloju debeline do 20 cm s prevozom na gradbiščno deponijo (M1.1 - M1.4)</t>
  </si>
  <si>
    <t>Izkop jarkov za kanalizacijo v terenu III., IV. in V. ktg., širine dna jarka do 1.0m, globine do 3.0 m, naklon brežin 70°-90° z nakladanjem na prevozno sredstvo, odvozom na trajno deponijo po izbiri izvajalca, komplet s stroški ravnanja materiala v deponiji (M1.4 - M1.9)</t>
  </si>
  <si>
    <r>
      <t>Izkop jarkov za kanalizacijo v terenu III., IV. in V. ktg., širine dna jarka do 1.0m, globine do 1.5m, naklon brežin 70°-90</t>
    </r>
    <r>
      <rPr>
        <sz val="10"/>
        <rFont val="Arial"/>
        <family val="2"/>
        <charset val="238"/>
      </rPr>
      <t>°</t>
    </r>
    <r>
      <rPr>
        <sz val="11"/>
        <rFont val="Times New Roman"/>
        <family val="1"/>
        <charset val="238"/>
      </rPr>
      <t xml:space="preserve"> z odmetom min. 1,0 m od roba izkopa (M1.1 - M1.4)</t>
    </r>
  </si>
  <si>
    <t>Zasip jarka z materialom izkopa ter komprimiranje v plasteh po 30 cm (M1.1 - M1-4)</t>
  </si>
  <si>
    <t>Nakladanje in odvoz odvečnega materiala od izkopa na deponijo po izbiri izvajalca, komplet z vsemi stroški ravnanja in trajnega deponiranja (M1.1 - M1.4)</t>
  </si>
  <si>
    <t>Nakladanje in odvoz odvečnega materiala od izkopa na deponijo po izbiri izvajalca, komplet z vsemi stroški ravnanja in trajnega deponiranja (M1.9 - M1.14)</t>
  </si>
  <si>
    <t>Dovoz iz gradbiščne deponije in raztiranje humusa v sloju debeline 20 cm (M1.1 - M1.4)</t>
  </si>
  <si>
    <t>Dovoz iz gradbiščne deponije in raztiranje humusa v sloju debeline 20 cm (M1.9 - M1.14)</t>
  </si>
  <si>
    <r>
      <t>Fino planiranje, odstranjevanje kamna, sejanje travne mešanice 30 g/m</t>
    </r>
    <r>
      <rPr>
        <vertAlign val="superscript"/>
        <sz val="11"/>
        <rFont val="Times New Roman"/>
        <family val="1"/>
        <charset val="238"/>
      </rPr>
      <t>2</t>
    </r>
    <r>
      <rPr>
        <sz val="11"/>
        <rFont val="Times New Roman"/>
        <family val="1"/>
        <charset val="238"/>
      </rPr>
      <t xml:space="preserve"> in dodajanje granulat mineralnega gnojila 30 g/m</t>
    </r>
    <r>
      <rPr>
        <vertAlign val="superscript"/>
        <sz val="11"/>
        <rFont val="Times New Roman"/>
        <family val="1"/>
        <charset val="238"/>
      </rPr>
      <t>2</t>
    </r>
    <r>
      <rPr>
        <sz val="11"/>
        <rFont val="Times New Roman"/>
        <family val="1"/>
        <charset val="238"/>
      </rPr>
      <t>,  valjanjem s travnim valjarjem (M1.1 - M1.4)</t>
    </r>
  </si>
  <si>
    <r>
      <t>Fino planiranje, odstranjevanje kamna, sejanje travne mešanice 30 g/m</t>
    </r>
    <r>
      <rPr>
        <vertAlign val="superscript"/>
        <sz val="11"/>
        <rFont val="Times New Roman"/>
        <family val="1"/>
        <charset val="238"/>
      </rPr>
      <t>2</t>
    </r>
    <r>
      <rPr>
        <sz val="11"/>
        <rFont val="Times New Roman"/>
        <family val="1"/>
        <charset val="238"/>
      </rPr>
      <t xml:space="preserve"> in dodajanje granulat mineralnega gnojila 30 g/m</t>
    </r>
    <r>
      <rPr>
        <vertAlign val="superscript"/>
        <sz val="11"/>
        <rFont val="Times New Roman"/>
        <family val="1"/>
        <charset val="238"/>
      </rPr>
      <t>2</t>
    </r>
    <r>
      <rPr>
        <sz val="11"/>
        <rFont val="Times New Roman"/>
        <family val="1"/>
        <charset val="238"/>
      </rPr>
      <t>,  valjanjem s travnim valjarjem (M1.9 - M1.14)</t>
    </r>
  </si>
  <si>
    <t>Dobava in polaganje PVC gladkih cevi compact komplet z vsemi koleni, standard EN 1401-1 na izvršeno betonsko podlogo v deb.10 cm z bočno utrditvijo z betonom C12/15, cevi fi 400 mm, trdnostni razred SN8 s priključitvijo na jaške, stiki se tesnijo z gumi tesnili</t>
  </si>
  <si>
    <t>Dobava in polaganje PVC gladkih cevi compact, standard EN 1401-1 na izvršeno betonsko podlogo v deb.10 cm z bočno utrditvijo z betonom C12/15, cevi fi 315 mm, trdnostni razred SN8 s priključitvijo na jaške, stiki se tesnijo z gumi tesnili</t>
  </si>
  <si>
    <t>Dobava in polaganje PVC gladkih cevi compact, standard EN 1401-1 na izvršeno betonsko podlogo v deb.10 cm s polnim obbetoniranjem z betonom C12/15, cevi fi 315 mm, trdnostni razred SN4 s priključitvijo na jaške, stiki se tesnijo z gumi tesnili</t>
  </si>
  <si>
    <t>Dobava in polaganje PVC gladkih cevi compact, standard EN 1401-1 na izvršeno betonsko podlogo v deb.10 cm s polnim obbetoniranjem z betonom C12/15, cevi fi 200 mm, trdnostni razred SN4 s priključitvijo na jaške, stiki se tesnijo z gumi tesnili</t>
  </si>
  <si>
    <t>Izdelava jaška v sestavi: betonski podstavek C12/15 1,30 x 1,30 m, višine do 0,30 m  na podložni beton d=10 cm, betonska cev fi 80 cm L= 1 m, AB konusni nastavek 80/60 cm, z vsem opažnim in drugim materialom za izvedbo jaška. Dejanska višina jaška je določena z niveleto kanala in višino terena in se prilagaja z višino in številom betonskih cevi in pokrova</t>
  </si>
  <si>
    <t>Izdelava požiralnika s peskolovom iz BC cevi DN 500, z izkopom, zasipom, betonskim temeljem, LTŽ rešetko 40x40 cm, obdelavo priključka na odtok, globine 1.0 m, skupaj z dobavo materiala in vsemi potrebnimi deli.</t>
  </si>
  <si>
    <t>Izdelava jaška s poglobljenim dnom (Pož1) v sestavi: betonski podstavek C12/15 1,30 x 1,30 m, višine do 0,30 m  na podložni beton d=10 cm, betonska cev fi 80 cm L= 1 m, AB konusni nastavek 80/60 cm, LTŽ rešetko 40x40 cm, z vsem opažnim in drugim materialom za izvedbo jaška. Dejanska višina jaška je določena z niveleto kanala in višino terena in se prilagaja z višino in številom betonskih cevi in pokrova. Višina poglobitve znaša 40 cm (Svetla višina jaška do 1.5 m)</t>
  </si>
  <si>
    <t>Dobava in vgradnja pokrova iz litega železa po EN124 najmanj C250 vključno z AB obročem, odprtinami za prezračevanje, protihrupnim vložkom iz kompozitnega materiala, premera 600mm-pod voznimi površinami. V postavki vključena vsa potrebna dela za postavitev pokrova na potrebno višino in nagib</t>
  </si>
  <si>
    <t>Izdelava iztočne glave za PVC cev DN 400 mm, vključno z oblaganjem glave s kamnitim lomljencem debeline 20 cm potopljenim v 10 cm podložnega betona C12/15. Dno obstoječega jarka se obloži 2 m dolvodno. Širina dna jarka znaša ca 1 m</t>
  </si>
  <si>
    <t>Izdelava betonskih blokov za sidranje cevovoda. Bloki so trapezne oblike (po obodu jarka) in razširjeni min. 10 cm v raščen teren ob strani ter na dnu jarka. Bloki so visoki min 1,28 m. Širina blokov znaša na dnu jarka ca 0,95 m na vrhu 1,90 m. Debelina blokov znaša min. 0,35 m. Postavka vključuje tudi ves potrebni opažni material ter polistiren debeline 1 cm položen okoli cevi na stiku cevi z blokom. Opaž se lahko izvede z gradbenimi ploščami ali s kamnitim lomljencem, ki se ga pridobi ob izkopu. lokacija blokov je razvidna iz situacije. Bloke je potrebno izdelati na koncu cevi tik ob obojkio oziroma tik pred jaškom.</t>
  </si>
  <si>
    <t>Podbijanje kamnitega zidu pred RJ M1.13</t>
  </si>
  <si>
    <t>NEPREDVIDENA DELA (10%)</t>
  </si>
  <si>
    <t>SKUPAJ</t>
  </si>
  <si>
    <t>DDV (22%)</t>
  </si>
  <si>
    <t>SKUPAJ Z DDV</t>
  </si>
  <si>
    <t>Izdelava dodatnega priključka na jašku iz BC za PVC cev DN 200 mm z vsemi potrebnimi deli.</t>
  </si>
  <si>
    <t>Izdelava slepega priključka na PVC cevi DN 400 mm za PVC cev DN 3150 mm. Postavka vključuje vse potrebne fazonske kose  (KGEA 400/315/45°, KGB DN 315/45°) ter tesnilni material</t>
  </si>
  <si>
    <t>Izdelava nasipa z materialom od izkopa ter komprimiranje v plasteh po 30 cm do zahtevane zbitosti (M1.9 - M1.14)</t>
  </si>
  <si>
    <t>Oblikovanje brežin v zemljini v projektiranem nagibu (M1.9 - M1.14)</t>
  </si>
  <si>
    <t>GLAVNI VODI</t>
  </si>
  <si>
    <t>HIŠNI PRIKLJUČKI FA1</t>
  </si>
  <si>
    <t>HIŠNI PRIKLJUČKI FA2</t>
  </si>
  <si>
    <t>HIŠNI PRIKLJUČKI FA3</t>
  </si>
  <si>
    <t>HIŠNI PRIKLJUČKI FA4</t>
  </si>
  <si>
    <t>HIŠNI PRIKLJUČKI FB1</t>
  </si>
  <si>
    <t>HIŠNI PRIKLJUČKI FB2</t>
  </si>
  <si>
    <t>HIŠNI PRIKLJUČKI FB3</t>
  </si>
  <si>
    <t>HIŠNI PRIKLJUČKI FB4</t>
  </si>
  <si>
    <t>HIŠNI PRIKLJUČKI FB5</t>
  </si>
  <si>
    <t>HIŠNI PRIKLJUČKI FC1</t>
  </si>
  <si>
    <t>HIŠNI PRIKLJUČKI FC2</t>
  </si>
  <si>
    <t>HIŠNI PRIKLJUČKI FC3</t>
  </si>
  <si>
    <t>HIŠNI PRIKLJUČKI FD1</t>
  </si>
  <si>
    <t>HIŠNI PRIKLJUČKI FD2</t>
  </si>
  <si>
    <t>HIŠNI PRIKLJUČKI FD3</t>
  </si>
  <si>
    <t>FA1 - HIŠNI PRIKLJUČKI</t>
  </si>
  <si>
    <t>Rušenje betonske plošče debeline do 10 cm z nakladanjem na prevozno sredstvo in odvozom na trajno deponijo po izbiri izvajalca. V ceno so vključene tudi vse takse in drugi stroški, ki so povezani s trajnim deponiranjem oziroma recikliranjem</t>
  </si>
  <si>
    <t>Zasek oziroma rezanje obstoječe betonske plošče debeline do 10 cm</t>
  </si>
  <si>
    <t>Zasek oziroma rezanje obstoječega asfalta debeline do 10 cm</t>
  </si>
  <si>
    <t>Izdelava slepega priključka na PVC cevi DN 400 mm za PVC cev DN 200 mm. Postavka vključuje vse potrebne fazonske kose  (KGEA 400/200/45°, KGB DN 200/45°) ter tesnilni material</t>
  </si>
  <si>
    <t>Izdelava slepega priključka na PVC cevi DN 200 mm za PVC cev DN 125 mm. Postavka vključuje vse potrebne fazonske kose  (KGEA 200/125/45°, KGB DN 125/45°) ter tesnilni material</t>
  </si>
  <si>
    <t>Podbijanje AB zidov debeline do 40 cm</t>
  </si>
  <si>
    <r>
      <t>m</t>
    </r>
    <r>
      <rPr>
        <vertAlign val="superscript"/>
        <sz val="11"/>
        <rFont val="Times New Roman"/>
        <family val="1"/>
        <charset val="238"/>
      </rPr>
      <t>2</t>
    </r>
    <r>
      <rPr>
        <sz val="10"/>
        <rFont val="Arial CE"/>
        <charset val="238"/>
      </rPr>
      <t/>
    </r>
  </si>
  <si>
    <t>FA2 - HIŠNI PRIKLJUČKI</t>
  </si>
  <si>
    <t>FA3 - HIŠNI PRIKLJUČKI</t>
  </si>
  <si>
    <t>Dobava in polaganje PVC gladkih cevi compact, standard EN 1401-1 na izvršeno peščeno podlogo v deb.10 cm, cevi fi 125 mm, trdnostni razred SN8 s priključitvijo na jaške, stiki se tesnijo z gumi tesnili</t>
  </si>
  <si>
    <t>Izdelava dodatnega priključka na poliesterskem jašku DN 800 mm za PVC cev DN 125 mm</t>
  </si>
  <si>
    <t>FA4 - HIŠNI PRIKLJUČKI</t>
  </si>
  <si>
    <t>FB1 - HIŠNI PRIKLJUČKI</t>
  </si>
  <si>
    <t>Odstranjevanje betonskih tlakovcev z odvozom na gradbiščno deponijo za poznejšo uporabo</t>
  </si>
  <si>
    <t>Izkop jarkov za kanalizacijo v terenu III., IV. in V. ktg., širine dna jarka do 1.0m, globine do 2.5m, naklon brežin 70°-90° z odmetom min. 1,0 m od roba izkopa.</t>
  </si>
  <si>
    <t>FB2 - HIŠNI PRIKLJUČKI</t>
  </si>
  <si>
    <t>FB3 - HIŠNI PRIKLJUČKI</t>
  </si>
  <si>
    <t>Izdelava dodatnega priključka na poliesterskem jašku DN 800 mm (RJ FA1.8) za obstoječo betonsko cev do DN 30 cm</t>
  </si>
  <si>
    <t>Izdelava dodatnega priključka na poliesterskem jašku DN 800 mm (RJ FB3.2) za obstoječo PVC cev do DN 150 mm</t>
  </si>
  <si>
    <t>FB4 - HIŠNI PRIKLJUČKI</t>
  </si>
  <si>
    <t>Čiščenje površin, zaraslih z grmovjem v širini do 5 m (HP B4.4)</t>
  </si>
  <si>
    <t>FB5 - HIŠNI PRIKLJUČKI</t>
  </si>
  <si>
    <t>FC2 - HIŠNI PRIKLJUČKI</t>
  </si>
  <si>
    <t>FC3 - HIŠNI PRIKLJUČKI</t>
  </si>
  <si>
    <t>FD1 - HIŠNI PRIKLJUČKI</t>
  </si>
  <si>
    <t>Dobava in polaganje PVC gladkih cevi compact komplet s koleni, standard EN 1401-1 na izvršeno peščeno podlogo v deb.10 cm, cevi fi 125 mm, trdnostni razred SN8 s priključitvijo na jaške, stiki se tesnijo z gumi tesnili</t>
  </si>
  <si>
    <t>FD2 - HIŠNI PRIKLJUČKI</t>
  </si>
  <si>
    <t>FD3 - HIŠNI PRIKLJUČKI</t>
  </si>
  <si>
    <t>Izkop jarkov za kanalizacijo v terenu III., IV. in V. ktg., širine dna jarka do 1.0m, globine do 3.0m, naklon brežin 70°-90° z odmetom min. 1,0 m od roba izkopa.</t>
  </si>
  <si>
    <t>Izkop jarkov za kanalizacijo v terenu III., IV. in V. ktg., širine dna jarka do 1.0m, globine do 2.0m, naklon brežin 70°-90° z odmetom min. 1,0 m od roba izkopa.</t>
  </si>
  <si>
    <t>Rušenje kamnitega zidu debeline do 40 cm, višine do 2 m z nakladanjem ruševin na prevozno sredstvo in odvozom na trajno deponijo po izbiri izvajalca. V ceno so vključene tudi vse takse in drugi stroški, ki so povezani s trajnim deponiranjem oziroma recikliranjem (HP D3.2/3)</t>
  </si>
  <si>
    <r>
      <t xml:space="preserve"> - Dobava in vgrajevanje nearmiranega podložnega betona pr.0,08 do 12 m</t>
    </r>
    <r>
      <rPr>
        <vertAlign val="super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>/m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, C12/15.</t>
    </r>
  </si>
  <si>
    <r>
      <t xml:space="preserve"> - Dobava in vgrajevanje betona C25/30 v armiranje konstrukcije - temelj pr. 0,3 do 0,5m</t>
    </r>
    <r>
      <rPr>
        <vertAlign val="super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>/m</t>
    </r>
    <r>
      <rPr>
        <vertAlign val="superscript"/>
        <sz val="10"/>
        <rFont val="Arial"/>
        <family val="2"/>
        <charset val="238"/>
      </rPr>
      <t>2</t>
    </r>
  </si>
  <si>
    <r>
      <t xml:space="preserve"> - Dobava in vgrajevanje betona C25/30 v armiranje konstrukcije - stena, pr 0,12 do 0,20 m</t>
    </r>
    <r>
      <rPr>
        <vertAlign val="super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>/m</t>
    </r>
    <r>
      <rPr>
        <vertAlign val="superscript"/>
        <sz val="10"/>
        <rFont val="Arial"/>
        <family val="2"/>
        <charset val="238"/>
      </rPr>
      <t>2</t>
    </r>
  </si>
  <si>
    <t xml:space="preserve"> - Dobava in postavljanje kamnitih blokov debeline do 15 cm na betonsko podlago vključno s polnjenjenjem prostorov med kamni in grobo obdelavo fug z GCM 1:2 (obloga AB zidu).</t>
  </si>
  <si>
    <t>Izdelava kamnite zložbe debeline 0.4 m, višina zložbe znaša 1.5 m. Postavka zajema:</t>
  </si>
  <si>
    <t xml:space="preserve"> - Enostranski opaž temelja iz gradbenih plošč skupaj z razopaževanjem in čiščenjem po končanih delih ter vsemi potrebnimi transporti. Temelj dimenzije 1.0 x 0.3 m</t>
  </si>
  <si>
    <t xml:space="preserve"> - Enostranski vertikalni opaž poševnih sten iz gradbenih plošč, skupaj z razopaževanjem in čiščenjem po končanih delih ter vsemi potrebnimi transporti. Višina stene znaša 1.7 m</t>
  </si>
  <si>
    <t xml:space="preserve"> - Dobava in vgradnja armature S500 (palice in mreže) - minimalna armatura</t>
  </si>
  <si>
    <t>obloga dna in brežine struge na mestu prečkanja vodotoka s kamnitim lomljencem debeline do 20 cm vtisnjenim v 10 cm podložnega betona C12/15</t>
  </si>
  <si>
    <t>Zasek oziroma rezanje obstoječe betonske plošče debeline do 15 cm</t>
  </si>
  <si>
    <r>
      <t>Ročni Izkop jarka med RJ A1.7 in A1.9 za kanalizacijo v terenu III. in IV. ktg., širine dna jarka do 1.0m, globine do 1.0m, naklon brežin 70°-90</t>
    </r>
    <r>
      <rPr>
        <sz val="10"/>
        <rFont val="Arial"/>
        <family val="2"/>
        <charset val="238"/>
      </rPr>
      <t>°</t>
    </r>
    <r>
      <rPr>
        <sz val="11"/>
        <rFont val="Times New Roman"/>
        <family val="1"/>
        <charset val="238"/>
      </rPr>
      <t xml:space="preserve"> z nakladanjem na samokolnico in odvozom na trajno deponijo po izboru izvajalca, komplet s stroški ravnanja materiala v deponiji.</t>
    </r>
  </si>
  <si>
    <t>Strojno rezkanje asfalta z nakladanjem na prevozno sredstvo in z odvozom na gradbeno deponijo po izboru izvajalca z vsemi stroški deponiranja</t>
  </si>
  <si>
    <t>Ročno rušenje betonske plošče debeline do 15 cm med RJ A1.7 in A1.9, komplet z nakladanjem na samokolnico in odvozom na trajno deponijo po izbiri izvajalca. V ceno so vključene tudi vse takse in drugi stroški, ki so povezani s trajnim deponiranjem oziroma recikliranjem</t>
  </si>
  <si>
    <t>Zasip jarka z nevezanim materialom, vgrajevanje in zahteve materiala po TSC 06.100:2003; 0-63 mm, vključno z dobavo, komprimiranjem in finim planiranjem v plasteh do 30 cm (pod voznimi površinami)</t>
  </si>
  <si>
    <t>Zasip jarka z nevezanim materialom, vgrajevanje in zahteve materiala po TSC 06.200:2003; 0-32 mm, vključno z dobavo ter komprimiranjem v plasti 20 cm</t>
  </si>
  <si>
    <t>Zasip jarka z nevezanim materialom, vgrajevanje in zahteve materiala po TSC 06.100:2003; 0-63 mm, vključno z dobavo, komprimiranjem in finim planiranjem v plasteh do 30 cm (M1.4 - M1.9)</t>
  </si>
  <si>
    <t>Zasip jarka z nevezanim materialom, vgrajevanje in zahteve materiala po TSC 06.200:2003; 0-32 mm, vključno z dobavo ter komprimiranjem v plasti 20 cm (M1.4 - M1.9)</t>
  </si>
  <si>
    <t>Dobava in vgradnja pokrova iz litega železa po EN124 najmanj C250 vključno z AB obročem, protihrupnim vložkom iz kompozitnega materiala, premera 600mm-pod voznimi površinami. V postavki vključena vsa potrebna dela za postavitev pokrova na potrebno višino in nagib</t>
  </si>
  <si>
    <t>Izdelava betonskega tlaka v debelini 15 cm in širini do 80 cm med RJ A1.7 in A1.9, komplet z vsem potrebnim opažnim materialom in betonom C20/25.</t>
  </si>
  <si>
    <t>Obsip in zasip kanalizacijskih cevi s sipkim materialom 4-8mm ter ročno komprimiranje v plasteh po 15 cm do višine 15 cm nad temenom cevi.</t>
  </si>
  <si>
    <t>Obsip in zasip kanalizacijskih cevi s sipkim materialom 4-8mm ter ročno komprimiranje v plasteh po 15 cm do višine 15 cm nad temenom cevi</t>
  </si>
  <si>
    <t>-lestev iz pravokotne cevi 40x20x2mm L=300 mm kos 9 in pravokotne cevi 60x20x2mm L=2440 mm kos 2, vključno s pritrdilnim materialom po detajlu, Vse AISI 304</t>
  </si>
  <si>
    <t xml:space="preserve"> -vodilo za dvig črpalk - cev AISI 304 60,3x3x2100 z nastavki za pritrditev in verigo</t>
  </si>
  <si>
    <t>Izdelava kamnite zložbe višine do 1.5 m s postavljanjem kamnitih blokov debeline do 40 cm na betonsko podlogo, vključno z enostranskim opažem, polnjenjem prostorov med kamni in grobo obdelavo fug z GCM 1:2. Razmerje kamen/beton 60/40.</t>
  </si>
  <si>
    <t xml:space="preserve"> -vodilo za dvig črpalk - cev AISI 304 60,3x3x3900 z nastavki za pritrditev in verigo</t>
  </si>
  <si>
    <t>-lestev iz pravokotne cevi 40x20x2mm L=300 mm kos 9 in pravokotne cevi 60x20x2mm L=3940 mm kos 2, vključno s pritrdilnim materialom po detajlu, Vse AISI 304</t>
  </si>
  <si>
    <t>Dobava in polaganje cevi iz PE 80 DN 90 mm, SDR 17 na peščeno posteljico. Postavka zajema dobavo in montažo cevi v kosih dolžine12 m, vključno z elektrovarilno obojko. Peščena posteljica je vključena v ostalih postavkah</t>
  </si>
  <si>
    <t>Izkop humusa na trasi kanalizacije v sloju debeline do 20 cm s prevozom na gradbiščno deponijo (M1.9 - M1.14) - v strmem terenu</t>
  </si>
  <si>
    <r>
      <t>Izkop jarkov za kanalizacijo v terenu IV. in V. ktg., širine dna jarka do 1.0m, globine do 1.5m, naklon brežin 70°-90</t>
    </r>
    <r>
      <rPr>
        <sz val="10"/>
        <rFont val="Arial"/>
        <family val="2"/>
        <charset val="238"/>
      </rPr>
      <t>°</t>
    </r>
    <r>
      <rPr>
        <sz val="11"/>
        <rFont val="Times New Roman"/>
        <family val="1"/>
        <charset val="238"/>
      </rPr>
      <t xml:space="preserve"> z odmetom min. 1,0 m od roba izkopa (M1.9 - M1.14) - v strmem terenu</t>
    </r>
  </si>
  <si>
    <t>Zasip jarka z materialom izkopa ter komprimiranje v plasteh po 30 cm z odstranjevanjem grobega materiala premera 10 - 20 cm (M1.9 - M1-14) - v strmem terenu</t>
  </si>
  <si>
    <t>izdelava zaščite zgornjega ustroja pred erozijo vode z grobim materialom od izkopa premera 10-20 cm v širini 1.5 m (po detajlu!) - v strmem terenu</t>
  </si>
  <si>
    <t>Dobava in dovoz humusa z raztiranjem v sloju debeline 20 cm (M1.9 - M1.14) - v strmem terenu</t>
  </si>
  <si>
    <t xml:space="preserve">Izdelava umirjevalnega jaška iz bet. cevi v sestavi: betonski podstavek C12/15 1,50 x 1,50 m, višine do 0,35 m  na podložni beton d=10 cm, betonska cev fi 120 cm L= 1 m + 0.5 m, AB plošča debeline 15 cm in premera 1.7 m, betonskim podstavkom dimenzije 30x15 cm, z vsem opažnim in drugim materialom za izvedbo jaška, vključno z izdelavo mulde. Dejanska višina jaška je določena z niveleto kanala in višino terena in se prilagaja z višino in številom betonskih cevi in pokrova - glej detajl jaška (Meri se globina jaška od vrha pokrova do dna mulde!) </t>
  </si>
  <si>
    <t>Dobava in vgradnja kanalske rešetke iz litega železa po EN124 min. B125 vključno z AB obročem, premera 600mm. V postavki vključena vsa potrebna dela za postavitev pokrova na potrebno višino in nagib. (npr. Livar artikel št. 703)</t>
  </si>
  <si>
    <t>Dobava in polaganje kamnitih blokov nepravilnih oblik velikosti 0,4 do 0,6 m v beton C 20/25, komplet z enostranskim opažem. Razmerje kamen beton 60:40. višina obloge znaša 1.0 m (zaščita brežine)</t>
  </si>
  <si>
    <t>PROJEKTANTSKI POPIS S PREIZMERAMI IN STROŠKOVNO OCENO</t>
  </si>
  <si>
    <t>Objekt:   KANALIZAC MALE ŽABLJE - ČRPALIŠČE 1 in 2</t>
  </si>
  <si>
    <t>R E K A P I T U L A C I J A</t>
  </si>
  <si>
    <t>merska enota</t>
  </si>
  <si>
    <t>količina</t>
  </si>
  <si>
    <t>cena/kos</t>
  </si>
  <si>
    <t>Črpališče 1 (Zaselek Bitnje)</t>
  </si>
  <si>
    <t>I.</t>
  </si>
  <si>
    <t>Nizkonapetostno omrežje (NNO)</t>
  </si>
  <si>
    <t>A</t>
  </si>
  <si>
    <t>GRADBENI DEL ZA NNO</t>
  </si>
  <si>
    <t>B</t>
  </si>
  <si>
    <t>ELEKTROMONTAŽNI DEL ZA NNO</t>
  </si>
  <si>
    <t>II.</t>
  </si>
  <si>
    <t>ELEKTRIČNE INSTALACIJE  OBJEKTA (črpališče 1)</t>
  </si>
  <si>
    <t>S</t>
  </si>
  <si>
    <t>Črpališče 2 (Zaselek Pod Hum)</t>
  </si>
  <si>
    <t>ELEKTRIČNE INSTALACIJE  OBJEKTA (črpališče 2)</t>
  </si>
  <si>
    <t>SKUPAJ REKAPITULACIJA 1 in 2  (brez DDV)</t>
  </si>
  <si>
    <t xml:space="preserve"> </t>
  </si>
  <si>
    <t>A.</t>
  </si>
  <si>
    <t xml:space="preserve"> GRADBENI DEL ZA NNO</t>
  </si>
  <si>
    <t xml:space="preserve"> Zakoličba trase predvidene NN kabelske kanalizacije</t>
  </si>
  <si>
    <t>Zakoličba obstoječih komunalnih naprav ZA CELOTEN PRIKLJUČEK (križanja in približevanja) in označitev - elektroinstalacije, telefona, vodovoda, kanalizacije po pogojih in navodilih upravljalca.</t>
  </si>
  <si>
    <t>Izkop humusa na trasi kanalizacije v sloju debeline do 20 cm z nakladanjem na prevozno sredstvo in odvozom na gradbiščno deponijo.</t>
  </si>
  <si>
    <r>
      <t>m</t>
    </r>
    <r>
      <rPr>
        <vertAlign val="superscript"/>
        <sz val="12"/>
        <color theme="1"/>
        <rFont val="Calibri Light"/>
        <family val="2"/>
        <charset val="238"/>
      </rPr>
      <t>3</t>
    </r>
  </si>
  <si>
    <t>Strojni in ročni izkop jarkov za kabelsko kanalizacijo, širine do 1.5 m, globine do 1.0 m, naklon brežin 70°-90° z nakladanjem na prevozno sredstvo in odvozom na trajno deponijo po izbiri izvajalca, komplet z vsemi stroški ravnanja materiala v deponiji.</t>
  </si>
  <si>
    <t xml:space="preserve"> - v terenu III. ktg. - V. ktg</t>
  </si>
  <si>
    <t>Strojni in ročni izkop jarkov širine do 1.5 m, globine do 1.0 m, naklon brežin 70°-90° z odmetom 1.0m od roba izkopa.</t>
  </si>
  <si>
    <t xml:space="preserve"> - v terenu III. ktg. - V.ktg</t>
  </si>
  <si>
    <t>Planiranje dna rova  s točnostjo +/- 1 cm</t>
  </si>
  <si>
    <r>
      <t>m</t>
    </r>
    <r>
      <rPr>
        <vertAlign val="superscript"/>
        <sz val="12"/>
        <color theme="1"/>
        <rFont val="Calibri Light"/>
        <family val="2"/>
        <charset val="238"/>
      </rPr>
      <t>2</t>
    </r>
  </si>
  <si>
    <t>Obsutje kanalizacijskih cevi s sipkim materialom velikosti zrna do 8 mm , minimalno 15 cm nad temenom cevi.</t>
  </si>
  <si>
    <r>
      <t>Zasip  jarka z nevezanim materialom in izvedbo po TSC 06.100:2003, 0-125 mm, vključno z dobavo, komprimiranjem v plasteh po 30 cm ter planiranjem zgornjega sloja s točnostjo +-3 cm. Deformacijski modul E</t>
    </r>
    <r>
      <rPr>
        <vertAlign val="subscript"/>
        <sz val="12"/>
        <color theme="1"/>
        <rFont val="Calibri Light"/>
        <family val="2"/>
        <charset val="238"/>
      </rPr>
      <t>v2</t>
    </r>
    <r>
      <rPr>
        <sz val="12"/>
        <color theme="1"/>
        <rFont val="Calibri Light"/>
        <family val="2"/>
        <charset val="238"/>
      </rPr>
      <t>&gt;60 MPa (pod voznimi površinami)</t>
    </r>
  </si>
  <si>
    <t>7.</t>
  </si>
  <si>
    <r>
      <t>Zasip jarka z nevezanim materialom, vgrajevanje in zahteve materiala po TSC 06.200:2003; 0-32 mm (tampon), vključno z dobavo ter komprimiranjem v plasti 20 cm. Deformacijski modul E</t>
    </r>
    <r>
      <rPr>
        <vertAlign val="subscript"/>
        <sz val="12"/>
        <color theme="1"/>
        <rFont val="Calibri Light"/>
        <family val="2"/>
        <charset val="238"/>
      </rPr>
      <t>v2</t>
    </r>
    <r>
      <rPr>
        <sz val="12"/>
        <color theme="1"/>
        <rFont val="Calibri Light"/>
        <family val="2"/>
        <charset val="238"/>
      </rPr>
      <t>&gt; 80MPa (pod voznimi površinami)</t>
    </r>
  </si>
  <si>
    <t>8.</t>
  </si>
  <si>
    <t>9.</t>
  </si>
  <si>
    <t>Dovoz iz gradbiščne deponije in raztiranje humusa  v sloju debeline 20 cm.</t>
  </si>
  <si>
    <t>10.</t>
  </si>
  <si>
    <r>
      <t>Fino planiranje, odstranjevanje kamna, sejanje travne mešanice 30 g/m</t>
    </r>
    <r>
      <rPr>
        <vertAlign val="superscript"/>
        <sz val="12"/>
        <color theme="1"/>
        <rFont val="Calibri Light"/>
        <family val="2"/>
        <charset val="238"/>
      </rPr>
      <t>2</t>
    </r>
    <r>
      <rPr>
        <sz val="12"/>
        <color theme="1"/>
        <rFont val="Calibri Light"/>
        <family val="2"/>
        <charset val="238"/>
      </rPr>
      <t xml:space="preserve"> in dodajanje granulat mineralnega gnojila 30 g/m</t>
    </r>
    <r>
      <rPr>
        <vertAlign val="superscript"/>
        <sz val="12"/>
        <color theme="1"/>
        <rFont val="Calibri Light"/>
        <family val="2"/>
        <charset val="238"/>
      </rPr>
      <t>2</t>
    </r>
    <r>
      <rPr>
        <sz val="12"/>
        <color theme="1"/>
        <rFont val="Calibri Light"/>
        <family val="2"/>
        <charset val="238"/>
      </rPr>
      <t>,  valjanje s travnim valjarjem.</t>
    </r>
  </si>
  <si>
    <t>11.</t>
  </si>
  <si>
    <t>Nakladanje in odvoz odvečnega materiala od izkopa na deponijo po izbiri izvajalca, komplet z vsemi stroški deponiranja.</t>
  </si>
  <si>
    <t>Izdelava  kabelske kanalizacije s stigmaflex cevjo fi 110mm  na betonski posteljici iz betona C12/15 in zasipom 15 cm nad temenom cevi s peskom fr. do 8 mm (pesek ni vključen v postavki!)</t>
  </si>
  <si>
    <t>Dobava in montaža PE cevi fi 110 mm med podzemnimi in nadzemnimi deli</t>
  </si>
  <si>
    <t>Izdelava  betonskega podstavka za vzidavo omaric MPO in R-Č dim: 1800 x 800 x 380mm  z cevnimi povezavami (5xfi100mm l=5,5m) do  kabelskega jaška, vključno z betonskim temeljem 1800 x 600 x 200 mm iz betona C 20/25.</t>
  </si>
  <si>
    <t>Izdelava AB jaška svetlih dimenzij 120x120x100 cm. Postavka zajema:</t>
  </si>
  <si>
    <r>
      <t xml:space="preserve"> - dobava in vgradnja nearmiranega podložnega betona C12/15 (0,35m</t>
    </r>
    <r>
      <rPr>
        <vertAlign val="superscript"/>
        <sz val="12"/>
        <color theme="1"/>
        <rFont val="Calibri Light"/>
        <family val="2"/>
        <charset val="238"/>
      </rPr>
      <t>3</t>
    </r>
    <r>
      <rPr>
        <sz val="12"/>
        <color theme="1"/>
        <rFont val="Calibri Light"/>
        <family val="2"/>
        <charset val="238"/>
      </rPr>
      <t>)</t>
    </r>
  </si>
  <si>
    <r>
      <t xml:space="preserve"> - dobava in vgradnja armiranega betona C 25/30 v talno ploščo dimenzij 150x150x20cm, stene debeline 15cm in stropno ploščo dimenzij 150x150x18cm (1,7m</t>
    </r>
    <r>
      <rPr>
        <vertAlign val="superscript"/>
        <sz val="12"/>
        <color theme="1"/>
        <rFont val="Calibri Light"/>
        <family val="2"/>
        <charset val="238"/>
      </rPr>
      <t>3</t>
    </r>
    <r>
      <rPr>
        <sz val="12"/>
        <color theme="1"/>
        <rFont val="Calibri Light"/>
        <family val="2"/>
        <charset val="238"/>
      </rPr>
      <t>)</t>
    </r>
  </si>
  <si>
    <t xml:space="preserve">   - dobava in vgradnja minimalne armature S500 (palice + mreže skupaj 250kg)</t>
  </si>
  <si>
    <r>
      <t xml:space="preserve">   -  vertikalno opažanje sten in talne plošče (12m</t>
    </r>
    <r>
      <rPr>
        <vertAlign val="superscript"/>
        <sz val="12"/>
        <color theme="1"/>
        <rFont val="Calibri Light"/>
        <family val="2"/>
        <charset val="238"/>
      </rPr>
      <t>2</t>
    </r>
    <r>
      <rPr>
        <sz val="12"/>
        <color theme="1"/>
        <rFont val="Calibri Light"/>
        <family val="2"/>
        <charset val="238"/>
      </rPr>
      <t>)</t>
    </r>
  </si>
  <si>
    <r>
      <t xml:space="preserve">   -  horizontalno opažanje stropne plošče (1,1m</t>
    </r>
    <r>
      <rPr>
        <vertAlign val="superscript"/>
        <sz val="12"/>
        <color theme="1"/>
        <rFont val="Calibri Light"/>
        <family val="2"/>
        <charset val="238"/>
      </rPr>
      <t>2</t>
    </r>
    <r>
      <rPr>
        <sz val="12"/>
        <color theme="1"/>
        <rFont val="Calibri Light"/>
        <family val="2"/>
        <charset val="238"/>
      </rPr>
      <t>)</t>
    </r>
  </si>
  <si>
    <t xml:space="preserve">   - dodatek k opažu za izvedbo prebojev</t>
  </si>
  <si>
    <t xml:space="preserve">   - dobava in montaža LTŽ pokrova dimenzij 60x60 cm po EN 124 D400 z okvirjem in napisom ''ELEKTRIKA''</t>
  </si>
  <si>
    <t>Izdelava geodetskega načrta novega stanja skladno z ZGO-1 in navodili upravljavca</t>
  </si>
  <si>
    <t>SKUPAJ GRADBENA DELA ZA NNO</t>
  </si>
  <si>
    <t xml:space="preserve"> ELEKTROMONTAŽNI DEL</t>
  </si>
  <si>
    <t>Dobava, vgradnja, izdelava, montaža in preizkus</t>
  </si>
  <si>
    <t>Kabel  NAYY-J  4  x70 +2,5 mm2  položen  v novo kabelsko kanalizacijo</t>
  </si>
  <si>
    <t xml:space="preserve"> PVC opozorilni trak</t>
  </si>
  <si>
    <t xml:space="preserve">Izdelava kabelskega končnika 4x70mm2 Al </t>
  </si>
  <si>
    <t xml:space="preserve">Priklop kabla  NAYY-J  4x70 + 2.5mm2 na obstoječen NN drogu, ter v novi MPO </t>
  </si>
  <si>
    <t xml:space="preserve"> Izdelava ozemljitve z valjancem Fe/Zn 25x4mm</t>
  </si>
  <si>
    <t>Križne spojke za spoj valjanca Fe/Zn 25x4mm</t>
  </si>
  <si>
    <t xml:space="preserve">Omarica MPO  je sestavljena iz tipske  omare tip A/FK 4 Mosdorfer </t>
  </si>
  <si>
    <t xml:space="preserve">590x850x320mm  opremljen z vrati in ključavnico elektrodistribucije, </t>
  </si>
  <si>
    <t>nameščena  na betonskem podstavku</t>
  </si>
  <si>
    <t xml:space="preserve">NV varovalčni ločilnik 250A/3x25A </t>
  </si>
  <si>
    <t>Direktni števec energije 400V  (85A) z limitatorjem  (Landiss)</t>
  </si>
  <si>
    <t>Komunikator za števec PLC Landis</t>
  </si>
  <si>
    <t>Tipkalo s konektorjem</t>
  </si>
  <si>
    <t>prenapetostni odvodnik VM 280/4</t>
  </si>
  <si>
    <t>vrstne sponke,drobni in vezni materjal,  napisi, oznake,</t>
  </si>
  <si>
    <t>obročkanje kablov, enopolna shema</t>
  </si>
  <si>
    <t xml:space="preserve"> Meritve, pregledi in priklopi ter izdaja atestov</t>
  </si>
  <si>
    <t xml:space="preserve"> Izdelava PID, ter vpis trase v kataster komunalnih naprav  za vse kable</t>
  </si>
  <si>
    <t xml:space="preserve"> Nepredvidena elektromontažna dela z vpisom  v gradbeni dnevnik</t>
  </si>
  <si>
    <t>ur  (ocenjeno)</t>
  </si>
  <si>
    <t>Priključne sponke IOS 4</t>
  </si>
  <si>
    <t>12.</t>
  </si>
  <si>
    <t>Mehanska zaščita kabla po betonskem drogu (2,5m)</t>
  </si>
  <si>
    <t>13.</t>
  </si>
  <si>
    <t>Odvodniki prenapetosti tip "A" na betonskem drogu</t>
  </si>
  <si>
    <t>14.</t>
  </si>
  <si>
    <t>Izdelava ozemljitve za odvodnike na betonskem drogu</t>
  </si>
  <si>
    <t>15.</t>
  </si>
  <si>
    <t>Drobni material</t>
  </si>
  <si>
    <t>%</t>
  </si>
  <si>
    <t>16.</t>
  </si>
  <si>
    <t xml:space="preserve"> Priprava materiala in dela, ter manipulativni stroški,</t>
  </si>
  <si>
    <t xml:space="preserve">ter zavarovanje gradbišča  </t>
  </si>
  <si>
    <t>17.</t>
  </si>
  <si>
    <t>Stroški nadzora elektrodistribucije</t>
  </si>
  <si>
    <t>SKUPAJ ELEKTROMONTAŽNI DEL  NNO</t>
  </si>
  <si>
    <t>ELEKTRIČNE INSTALACIJE  OBJEKTOV (črpališče 1 - Bitnje)</t>
  </si>
  <si>
    <t>Dobava, prevoz, zarisovanje, montaža in preizkus</t>
  </si>
  <si>
    <t>Razdelilnik R-Č je sestavljen iz tipske  omare z dodatnim tesnilom</t>
  </si>
  <si>
    <t xml:space="preserve"> A/FK 3 IP54  (Mosdorfer opremljene s sledečo opremo:</t>
  </si>
  <si>
    <t>glavno stikalo 40A 3p</t>
  </si>
  <si>
    <t xml:space="preserve">zaščitno stikalo na diferenčni tok EFI-4/40/0,03A </t>
  </si>
  <si>
    <t>prenapetostna zaščita EVM 275</t>
  </si>
  <si>
    <t>Instalaciski odklopniki Etimat  C/16A  3p</t>
  </si>
  <si>
    <t>Instalaciski odklopniki Etimat  C/16A</t>
  </si>
  <si>
    <t>Instalaciski odklopniki Etimat  C/10A</t>
  </si>
  <si>
    <t>el. grelnik 100W</t>
  </si>
  <si>
    <t>sobni termostat</t>
  </si>
  <si>
    <t>vrstne sponke,drobni in vezni material,  napisi, oznake, obročkanje kablov,</t>
  </si>
  <si>
    <t>enopolna shema</t>
  </si>
  <si>
    <t>kpl.</t>
  </si>
  <si>
    <t>Priklop krmilne omarice črpališča</t>
  </si>
  <si>
    <t>Dobava in vgradnja GSM modem</t>
  </si>
  <si>
    <r>
      <t>Vodnik  FG70R 5 x 6mm</t>
    </r>
    <r>
      <rPr>
        <b/>
        <vertAlign val="superscript"/>
        <sz val="12"/>
        <color theme="1"/>
        <rFont val="Calibri Light"/>
        <family val="2"/>
        <charset val="238"/>
      </rPr>
      <t>2</t>
    </r>
    <r>
      <rPr>
        <sz val="10"/>
        <rFont val="Arial"/>
        <family val="2"/>
        <charset val="238"/>
      </rPr>
      <t/>
    </r>
  </si>
  <si>
    <r>
      <t>Vodnik  P/F 25mm</t>
    </r>
    <r>
      <rPr>
        <b/>
        <vertAlign val="superscript"/>
        <sz val="12"/>
        <color theme="1"/>
        <rFont val="Calibri Light"/>
        <family val="2"/>
        <charset val="238"/>
      </rPr>
      <t>2</t>
    </r>
    <r>
      <rPr>
        <sz val="10"/>
        <rFont val="Arial"/>
        <family val="2"/>
        <charset val="238"/>
      </rPr>
      <t/>
    </r>
  </si>
  <si>
    <r>
      <t>Vodnik  P/F 6mm</t>
    </r>
    <r>
      <rPr>
        <b/>
        <vertAlign val="superscript"/>
        <sz val="12"/>
        <color theme="1"/>
        <rFont val="Calibri Light"/>
        <family val="2"/>
        <charset val="238"/>
      </rPr>
      <t>2</t>
    </r>
    <r>
      <rPr>
        <sz val="10"/>
        <rFont val="Arial"/>
        <family val="2"/>
        <charset val="238"/>
      </rPr>
      <t/>
    </r>
  </si>
  <si>
    <t>Vtičnica 230V,16A n/o  IP 55</t>
  </si>
  <si>
    <t>Doza n/o za izenačitev potencialov</t>
  </si>
  <si>
    <t>Pocinkan valjanec Fe/Zn 25x4 (krožno ozemljilo)</t>
  </si>
  <si>
    <t>PN cev fi 16mm komplet s spojnimi elementi</t>
  </si>
  <si>
    <t>PE cev fi 50mm</t>
  </si>
  <si>
    <t>Objemke  1-1/2", 2" za ozemljitev vodovodnih cevi</t>
  </si>
  <si>
    <t>Sodelovanje pri zagonu dveh črpalk</t>
  </si>
  <si>
    <t>Meritve električne instalacije in ozemljitev</t>
  </si>
  <si>
    <t>SKUPAJ ELEKTROINSTALACIJE  OBJEKTA črpališče 1</t>
  </si>
  <si>
    <t>Črpališče 2 (Pod Hum)</t>
  </si>
  <si>
    <t>Kabel  NAYY-J  4 x 70 +2,5 mm2  položen  v novo kabelsko kanalizacijo</t>
  </si>
  <si>
    <t xml:space="preserve">NV varovalčni ločilnik 250A/3x20A </t>
  </si>
  <si>
    <t>Mehanska zaščita kabla po betonskem drogu</t>
  </si>
  <si>
    <t xml:space="preserve"> Drobni material </t>
  </si>
  <si>
    <t>ELEKTRIČNE INSTALACIJE  OBJEKTOV (črpališče 2 - Pod Hum)</t>
  </si>
  <si>
    <t>Razdelilnik R-Č je sestavljen iz tipske  omarice z dodatnim tesnilom</t>
  </si>
  <si>
    <t>A/FK 3  IP54 (Mosdorfer opremljene s sledečo opremo:</t>
  </si>
  <si>
    <t xml:space="preserve">zaščitno stikalo na diferenčni tok EFI-4/25/0,03A </t>
  </si>
  <si>
    <t>Priklop krmilne omare črpališča</t>
  </si>
  <si>
    <t>Dobava in vgradnja GSM modema</t>
  </si>
  <si>
    <r>
      <t>Vodnik  FG7R 5 x 6mm</t>
    </r>
    <r>
      <rPr>
        <b/>
        <vertAlign val="superscript"/>
        <sz val="12"/>
        <color theme="1"/>
        <rFont val="Calibri Light"/>
        <family val="2"/>
        <charset val="238"/>
      </rPr>
      <t>2</t>
    </r>
    <r>
      <rPr>
        <sz val="10"/>
        <rFont val="Arial"/>
        <family val="2"/>
        <charset val="238"/>
      </rPr>
      <t/>
    </r>
  </si>
  <si>
    <t>SKUPAJ ELEKTROINSTALACIJE  OBJEKTA črpališče 2</t>
  </si>
  <si>
    <t>znesek EUR</t>
  </si>
  <si>
    <t>ur</t>
  </si>
  <si>
    <t xml:space="preserve">ur </t>
  </si>
  <si>
    <t>OSTALI METEORNI KANALI</t>
  </si>
  <si>
    <t>Dobava in polaganje betonskih cevi  na izvršeno betonsko podlogo v deb.10 cm z bočno utrditvijo z betonom C12/15, cevi fi 400 mm, trdnostni razred SN8 s priključitvijo na jaške,</t>
  </si>
  <si>
    <t>Izdelava iztočne glave za  cev DN 400 mm, vključno z oblaganjem glave s kamnitim lomljencem debeline 20 cm potopljenim v 10 cm podložnega betona C12/15. Dno obstoječega jarka se obloži 2 m dolvodno. Širina dna jarka znaša ca 1 m</t>
  </si>
  <si>
    <t>FC1 - HIŠNI PRIKLJUČKI (upoštevane tudi Kukovže)</t>
  </si>
  <si>
    <t>PREDRAČUN za Obnovo vodovoda v Malih Žabljah ob kanalizaciji</t>
  </si>
  <si>
    <t>(Opomba: vodovodni elementi vključujejo dobavo, montažo ter ves tesnilni, vijačni in izolacijski material.)</t>
  </si>
  <si>
    <t>1. VGRAJEN VODOVODNI MATERIAL</t>
  </si>
  <si>
    <t>Opis materiala</t>
  </si>
  <si>
    <t>Količina</t>
  </si>
  <si>
    <t>Enota</t>
  </si>
  <si>
    <t>Skupaj(EUR)</t>
  </si>
  <si>
    <t>Cev iz nodularne litine DN. 100</t>
  </si>
  <si>
    <t>Cev iz nodularne litine DN. 80</t>
  </si>
  <si>
    <t>Cev pocinkana plastificirana  6/4"</t>
  </si>
  <si>
    <t>Fazoni DN 80 iz NL</t>
  </si>
  <si>
    <t>Fazoni DN 100 iz NL</t>
  </si>
  <si>
    <t>Nadtalni hidrant DN 80 komplet z odcepnim zasunom in vgradno garnituro</t>
  </si>
  <si>
    <t>Zasun OKZ 100  komplet z VGRT in cestno kapo</t>
  </si>
  <si>
    <t>kompl.</t>
  </si>
  <si>
    <t>Zasun OKZ 80  komplet z VGRT in cestno kapo</t>
  </si>
  <si>
    <t>Začasna prevezava z alkaten cevmi  PEHD 6/4'' po vrhu v času gradnje.</t>
  </si>
  <si>
    <t>Dobava in polaganje opozoril. traku VODOVOD</t>
  </si>
  <si>
    <t xml:space="preserve">Tlačni preizkus </t>
  </si>
  <si>
    <t>Izpiranje sistema ter dezinfekcija novega cevovoda</t>
  </si>
  <si>
    <t>Geodetski posnetek in vnos v kataster</t>
  </si>
  <si>
    <t>SKUPAJ VODOVODNI MATERIAL</t>
  </si>
  <si>
    <t>Eur</t>
  </si>
  <si>
    <r>
      <t>Strojni izkop jarkov za vodovod, širine do 2.0 m, globine do 2.0 m, naklon brežin 70</t>
    </r>
    <r>
      <rPr>
        <sz val="10"/>
        <rFont val="Arial"/>
        <family val="2"/>
        <charset val="238"/>
      </rPr>
      <t>°-90° z odmetom 1.0m od roba izkopa.</t>
    </r>
  </si>
  <si>
    <r>
      <t>m</t>
    </r>
    <r>
      <rPr>
        <vertAlign val="superscript"/>
        <sz val="11"/>
        <rFont val="Arial Narrow"/>
        <family val="2"/>
        <charset val="238"/>
      </rPr>
      <t>3</t>
    </r>
  </si>
  <si>
    <t xml:space="preserve"> - v terenu III. ktg. - 70%</t>
  </si>
  <si>
    <t xml:space="preserve"> - v terenu IV. ktg. - 20%</t>
  </si>
  <si>
    <t xml:space="preserve"> - v terenu V. ktg. - 10%</t>
  </si>
  <si>
    <r>
      <t>Strojni izkop jarkov za vodovod, širine do 2.0 m, globine do 2.0 m, naklon brežin 70</t>
    </r>
    <r>
      <rPr>
        <sz val="10"/>
        <rFont val="Arial"/>
        <family val="2"/>
        <charset val="238"/>
      </rPr>
      <t xml:space="preserve">°-90° z </t>
    </r>
    <r>
      <rPr>
        <sz val="11"/>
        <rFont val="Arial Narrow"/>
        <family val="2"/>
        <charset val="238"/>
      </rPr>
      <t>odvozom na ustrezno deponijo, ki jo ugotovi izvajalec, komplet s stroški ravnanja v deponiji</t>
    </r>
  </si>
  <si>
    <t>Dobava, montaža in demontaža obojestranskega varovalnega opaža jarka v semi vertikalnem izkopu, tehnologija pa izbiri izvajalca. Višina opažanja do 2,5m.</t>
  </si>
  <si>
    <t>Ročni izkop zemljine III ktg. z odmetom materiala 1.0m od roba izkopa.</t>
  </si>
  <si>
    <r>
      <t>m</t>
    </r>
    <r>
      <rPr>
        <vertAlign val="superscript"/>
        <sz val="11"/>
        <rFont val="Arial Narrow"/>
        <family val="2"/>
        <charset val="238"/>
      </rPr>
      <t>2</t>
    </r>
  </si>
  <si>
    <t>Izdelava posteljice deb.10cm, obsip in zasip cevi z gramoznim materjalom 4-8mm ter ročno komprimiranje v plasteh do višine 15cm nad temenom cevi</t>
  </si>
  <si>
    <t>Zasip jarka z materialom od izkopa z nabijanjem v plasteh po 30 cm do 95% SPP; zrna premera nad 125 mm se izločajo!</t>
  </si>
  <si>
    <t xml:space="preserve">Zasip  jarka z nevezanim materialom in izvedbo po TSC 06.100:2003, 0-125 mm, vključno z dobavo, komprimiranjem v plasteh po 30 cm ter planiranjem zgornjega sloja s točnostjo +-3 cm. </t>
  </si>
  <si>
    <t>Zasip jarka z nevezanim materialom, vgrajevanje in zahteve materiala po TSC 06.200:2003; 0-32 mm (tampon), vključno z dobavo ter komprimiranjem v plasti 20 cm - pod makadamsko cesto in parkiriščem.</t>
  </si>
  <si>
    <t>Skupaj gradbena dela</t>
  </si>
  <si>
    <t>1</t>
  </si>
  <si>
    <t>2</t>
  </si>
  <si>
    <t>3</t>
  </si>
  <si>
    <t>4</t>
  </si>
  <si>
    <t>5</t>
  </si>
  <si>
    <t>6</t>
  </si>
  <si>
    <t>7</t>
  </si>
  <si>
    <t>8</t>
  </si>
  <si>
    <t>9</t>
  </si>
  <si>
    <t>Skupna rekapitulacija</t>
  </si>
  <si>
    <t>GRADBENA DELA</t>
  </si>
  <si>
    <t xml:space="preserve">Gradbena dela </t>
  </si>
  <si>
    <t>Vodovodni material</t>
  </si>
  <si>
    <t>SKUPAJ VODOVOD</t>
  </si>
  <si>
    <t>VODOVOD</t>
  </si>
  <si>
    <t>ELEKTRIČNE INŠTALACIJE</t>
  </si>
  <si>
    <t>SKUPAJ BREZ DDV</t>
  </si>
  <si>
    <t>DDV (22%) - Obrnjena davčna obveznost</t>
  </si>
  <si>
    <t>REKAPITULACIJA SKLOP 1</t>
  </si>
  <si>
    <t>SKUPAJ- KANALIZACIJA</t>
  </si>
  <si>
    <t>MALE ŽABLJE - HIŠNI PRIKLJUČKI SLOP 2</t>
  </si>
  <si>
    <t>METEORNI KANAL M2</t>
  </si>
  <si>
    <t>Dobava in vgrajevanje cestnih robnikov15/25/100 skupaj z obbetoniranjem</t>
  </si>
  <si>
    <t>m2</t>
  </si>
  <si>
    <t>Izvedba ograjnih betonskih zidov višine do 1 m, debeline 15 cm, skupaj z opažem, armaturo ter dobavo betona C25/30</t>
  </si>
  <si>
    <t>Zavarovanje prometa med gradnjo ZA PODBIJANJE LOKALNE CESTE z ustrezno dokumentacijo, pridobitev dovoljenja za cestno zaporo, z ureditvijo prometnega režima v času gradnje (obvestilo, zavarovanje gradbene jame in gradbišča, postavitev prometne signalizacije, postavitev zaščitne ograje, premostitvenih objektov za pešče in ostali promet). Z usmerjanjem prometa v času gradnje. Po končanih delih odstraniti prometno signalizacijo in vzpostaviti prometni režim v prvotno stanje.</t>
  </si>
  <si>
    <t>Nadzor del v 5metrskem pasu prenosnega plinovoda s strani Plinovodi d.o.o.</t>
  </si>
  <si>
    <t>pavšal</t>
  </si>
  <si>
    <t>Priprava gradbene jame in temeljnih tal  na začetku in koncu trase uvrtanja, z vsemi pomožnimi deli, materiali, prenosi, zemeljskimi deli</t>
  </si>
  <si>
    <t xml:space="preserve">Vrtanje s padcem 1% pod lokalno cesto ter uvlek zaščitne jeklene cevi fi300mm- komplet delo in material.        </t>
  </si>
  <si>
    <t>m1</t>
  </si>
  <si>
    <t>KANALIZACIJA IN VODOVOD  MALE ŽABLJE</t>
  </si>
  <si>
    <t>Izdelava varnostnega načrta (za celoten projekt izvedbe priključkov</t>
  </si>
  <si>
    <t>Zavarovanje prometa med gradnjo (za celotno izvedbo projekta priključkov, obračun se izvede proporcionalno glede na naredovanje del)</t>
  </si>
  <si>
    <t>1% od vrednosti kanalizacije- Upravljanje novozgrajenega sistema kanalizacije do primopredaje naročniku (pregledovanje in sprotno čiščenje sistema, vzdrževanje črpališč - ni potrebno vključiti stroške za električno energijo)-obračun po dejanskih stroških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</si>
</sst>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#,##0.00\ _€"/>
  </numFmts>
  <fonts count="52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color indexed="10"/>
      <name val="Arial CE"/>
      <family val="2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vertAlign val="superscript"/>
      <sz val="10"/>
      <name val="Arial CE"/>
      <charset val="238"/>
    </font>
    <font>
      <sz val="10"/>
      <color indexed="10"/>
      <name val="Arial CE"/>
      <charset val="238"/>
    </font>
    <font>
      <sz val="10"/>
      <name val="Arial"/>
      <family val="2"/>
      <charset val="238"/>
    </font>
    <font>
      <b/>
      <sz val="13"/>
      <name val="Arial CE"/>
      <family val="2"/>
      <charset val="238"/>
    </font>
    <font>
      <b/>
      <i/>
      <sz val="13"/>
      <name val="Arial CE"/>
      <family val="2"/>
      <charset val="238"/>
    </font>
    <font>
      <sz val="11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11"/>
      <name val="Cambria"/>
      <family val="1"/>
      <charset val="238"/>
    </font>
    <font>
      <sz val="11"/>
      <color indexed="10"/>
      <name val="Cambria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name val="Arial CE"/>
      <charset val="238"/>
    </font>
    <font>
      <b/>
      <sz val="11"/>
      <name val="Times New Roman"/>
      <family val="1"/>
      <charset val="238"/>
    </font>
    <font>
      <sz val="11"/>
      <name val="Arial Narrow"/>
      <family val="2"/>
      <charset val="238"/>
    </font>
    <font>
      <sz val="11"/>
      <name val="Calibri"/>
      <family val="2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Arial CE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vertAlign val="superscript"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FF0000"/>
      <name val="Arial CE"/>
      <family val="2"/>
      <charset val="238"/>
    </font>
    <font>
      <sz val="10"/>
      <color rgb="FFFF0000"/>
      <name val="Arial CE"/>
      <charset val="238"/>
    </font>
    <font>
      <sz val="11"/>
      <color rgb="FFFF0000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2"/>
      <color theme="1"/>
      <name val="Calibri Light"/>
      <family val="2"/>
      <charset val="238"/>
    </font>
    <font>
      <sz val="12"/>
      <color theme="1"/>
      <name val="Calibri Light"/>
      <family val="2"/>
      <charset val="238"/>
    </font>
    <font>
      <sz val="8"/>
      <color theme="1"/>
      <name val="Calibri Light"/>
      <family val="2"/>
      <charset val="238"/>
    </font>
    <font>
      <b/>
      <vertAlign val="superscript"/>
      <sz val="12"/>
      <color theme="1"/>
      <name val="Calibri Light"/>
      <family val="2"/>
      <charset val="238"/>
    </font>
    <font>
      <vertAlign val="superscript"/>
      <sz val="12"/>
      <color theme="1"/>
      <name val="Calibri Light"/>
      <family val="2"/>
      <charset val="238"/>
    </font>
    <font>
      <vertAlign val="subscript"/>
      <sz val="12"/>
      <color theme="1"/>
      <name val="Calibri Light"/>
      <family val="2"/>
      <charset val="238"/>
    </font>
    <font>
      <b/>
      <sz val="8"/>
      <color theme="1"/>
      <name val="Calibri Light"/>
      <family val="2"/>
      <charset val="238"/>
    </font>
    <font>
      <sz val="12"/>
      <color indexed="14"/>
      <name val="Arial"/>
      <family val="2"/>
    </font>
    <font>
      <b/>
      <sz val="10"/>
      <name val="Arial CE"/>
      <charset val="238"/>
    </font>
    <font>
      <b/>
      <sz val="9"/>
      <name val="Arial CE"/>
      <charset val="238"/>
    </font>
    <font>
      <vertAlign val="superscript"/>
      <sz val="11"/>
      <name val="Arial Narrow"/>
      <family val="2"/>
      <charset val="238"/>
    </font>
    <font>
      <sz val="11"/>
      <color rgb="FFFF0000"/>
      <name val="Arial Narrow"/>
      <family val="2"/>
      <charset val="238"/>
    </font>
    <font>
      <b/>
      <sz val="11"/>
      <name val="Arial Narrow"/>
      <family val="2"/>
      <charset val="238"/>
    </font>
    <font>
      <sz val="9"/>
      <name val="Arial"/>
      <family val="2"/>
      <charset val="238"/>
    </font>
    <font>
      <sz val="9"/>
      <color indexed="10"/>
      <name val="Arial"/>
      <family val="2"/>
      <charset val="238"/>
    </font>
    <font>
      <sz val="9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7">
    <xf numFmtId="49" fontId="0" fillId="0" borderId="0"/>
    <xf numFmtId="0" fontId="31" fillId="0" borderId="0"/>
    <xf numFmtId="49" fontId="1" fillId="0" borderId="0"/>
    <xf numFmtId="49" fontId="1" fillId="0" borderId="0"/>
    <xf numFmtId="9" fontId="1" fillId="0" borderId="0" applyFont="0" applyFill="0" applyBorder="0" applyAlignment="0" applyProtection="0"/>
    <xf numFmtId="0" fontId="1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</cellStyleXfs>
  <cellXfs count="259">
    <xf numFmtId="49" fontId="0" fillId="0" borderId="0" xfId="0"/>
    <xf numFmtId="49" fontId="0" fillId="0" borderId="1" xfId="0" applyBorder="1"/>
    <xf numFmtId="4" fontId="0" fillId="0" borderId="0" xfId="0" applyNumberFormat="1" applyAlignment="1">
      <alignment horizontal="right"/>
    </xf>
    <xf numFmtId="4" fontId="0" fillId="0" borderId="1" xfId="0" applyNumberFormat="1" applyBorder="1" applyAlignment="1">
      <alignment horizontal="right"/>
    </xf>
    <xf numFmtId="4" fontId="3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right"/>
    </xf>
    <xf numFmtId="4" fontId="2" fillId="0" borderId="2" xfId="0" applyNumberFormat="1" applyFont="1" applyBorder="1" applyAlignment="1">
      <alignment horizontal="right"/>
    </xf>
    <xf numFmtId="4" fontId="5" fillId="0" borderId="3" xfId="0" applyNumberFormat="1" applyFont="1" applyBorder="1" applyAlignment="1">
      <alignment horizontal="right"/>
    </xf>
    <xf numFmtId="4" fontId="5" fillId="0" borderId="4" xfId="0" applyNumberFormat="1" applyFont="1" applyBorder="1" applyAlignment="1">
      <alignment horizontal="right"/>
    </xf>
    <xf numFmtId="4" fontId="5" fillId="0" borderId="5" xfId="0" applyNumberFormat="1" applyFont="1" applyBorder="1" applyAlignment="1">
      <alignment horizontal="right"/>
    </xf>
    <xf numFmtId="49" fontId="2" fillId="0" borderId="0" xfId="0" applyFont="1" applyAlignment="1">
      <alignment wrapText="1"/>
    </xf>
    <xf numFmtId="49" fontId="0" fillId="0" borderId="0" xfId="0" applyAlignment="1">
      <alignment wrapText="1"/>
    </xf>
    <xf numFmtId="49" fontId="5" fillId="0" borderId="6" xfId="0" applyFont="1" applyBorder="1" applyAlignment="1">
      <alignment wrapText="1"/>
    </xf>
    <xf numFmtId="49" fontId="5" fillId="0" borderId="1" xfId="0" applyFont="1" applyBorder="1" applyAlignment="1">
      <alignment wrapText="1"/>
    </xf>
    <xf numFmtId="49" fontId="5" fillId="0" borderId="7" xfId="0" applyFont="1" applyFill="1" applyBorder="1" applyAlignment="1">
      <alignment wrapText="1"/>
    </xf>
    <xf numFmtId="49" fontId="2" fillId="0" borderId="8" xfId="0" applyFont="1" applyBorder="1" applyAlignment="1">
      <alignment wrapText="1"/>
    </xf>
    <xf numFmtId="1" fontId="0" fillId="0" borderId="0" xfId="0" applyNumberFormat="1" applyAlignment="1">
      <alignment vertical="top"/>
    </xf>
    <xf numFmtId="2" fontId="0" fillId="0" borderId="0" xfId="0" applyNumberFormat="1"/>
    <xf numFmtId="4" fontId="7" fillId="0" borderId="0" xfId="0" applyNumberFormat="1" applyFont="1" applyAlignment="1">
      <alignment horizontal="right"/>
    </xf>
    <xf numFmtId="0" fontId="0" fillId="0" borderId="0" xfId="0" applyNumberFormat="1" applyAlignment="1">
      <alignment vertical="top" wrapText="1"/>
    </xf>
    <xf numFmtId="49" fontId="2" fillId="0" borderId="0" xfId="0" applyFont="1" applyBorder="1" applyAlignment="1">
      <alignment wrapText="1"/>
    </xf>
    <xf numFmtId="49" fontId="0" fillId="0" borderId="0" xfId="0" applyBorder="1"/>
    <xf numFmtId="4" fontId="0" fillId="0" borderId="0" xfId="0" applyNumberFormat="1" applyBorder="1" applyAlignment="1">
      <alignment horizontal="right"/>
    </xf>
    <xf numFmtId="4" fontId="2" fillId="0" borderId="0" xfId="0" applyNumberFormat="1" applyFont="1" applyBorder="1" applyAlignment="1">
      <alignment horizontal="right"/>
    </xf>
    <xf numFmtId="1" fontId="0" fillId="0" borderId="0" xfId="0" applyNumberFormat="1"/>
    <xf numFmtId="1" fontId="5" fillId="0" borderId="9" xfId="0" applyNumberFormat="1" applyFont="1" applyBorder="1" applyAlignment="1">
      <alignment vertical="top"/>
    </xf>
    <xf numFmtId="1" fontId="5" fillId="0" borderId="10" xfId="0" applyNumberFormat="1" applyFont="1" applyBorder="1" applyAlignment="1">
      <alignment vertical="top"/>
    </xf>
    <xf numFmtId="1" fontId="5" fillId="0" borderId="11" xfId="0" applyNumberFormat="1" applyFont="1" applyBorder="1" applyAlignment="1">
      <alignment vertical="top"/>
    </xf>
    <xf numFmtId="1" fontId="2" fillId="0" borderId="0" xfId="0" applyNumberFormat="1" applyFont="1" applyAlignment="1">
      <alignment vertical="top"/>
    </xf>
    <xf numFmtId="49" fontId="0" fillId="0" borderId="0" xfId="0" applyNumberFormat="1" applyAlignment="1">
      <alignment wrapText="1"/>
    </xf>
    <xf numFmtId="4" fontId="32" fillId="0" borderId="0" xfId="0" applyNumberFormat="1" applyFont="1" applyAlignment="1">
      <alignment horizontal="right"/>
    </xf>
    <xf numFmtId="1" fontId="5" fillId="0" borderId="12" xfId="0" applyNumberFormat="1" applyFont="1" applyBorder="1" applyAlignment="1">
      <alignment vertical="top"/>
    </xf>
    <xf numFmtId="49" fontId="5" fillId="0" borderId="13" xfId="0" applyFont="1" applyBorder="1" applyAlignment="1">
      <alignment wrapText="1"/>
    </xf>
    <xf numFmtId="4" fontId="5" fillId="0" borderId="14" xfId="0" applyNumberFormat="1" applyFont="1" applyBorder="1" applyAlignment="1">
      <alignment horizontal="right"/>
    </xf>
    <xf numFmtId="0" fontId="0" fillId="0" borderId="0" xfId="0" applyNumberFormat="1" applyFont="1" applyBorder="1" applyAlignment="1">
      <alignment vertical="top" wrapText="1"/>
    </xf>
    <xf numFmtId="4" fontId="33" fillId="0" borderId="0" xfId="0" applyNumberFormat="1" applyFont="1" applyBorder="1" applyAlignment="1">
      <alignment horizontal="right"/>
    </xf>
    <xf numFmtId="4" fontId="3" fillId="0" borderId="0" xfId="0" applyNumberFormat="1" applyFont="1" applyBorder="1" applyAlignment="1">
      <alignment horizontal="right"/>
    </xf>
    <xf numFmtId="49" fontId="11" fillId="0" borderId="0" xfId="0" applyFont="1"/>
    <xf numFmtId="4" fontId="12" fillId="0" borderId="0" xfId="0" applyNumberFormat="1" applyFont="1" applyAlignment="1">
      <alignment horizontal="right"/>
    </xf>
    <xf numFmtId="49" fontId="14" fillId="0" borderId="0" xfId="0" applyFont="1"/>
    <xf numFmtId="4" fontId="14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right"/>
    </xf>
    <xf numFmtId="2" fontId="14" fillId="0" borderId="0" xfId="0" applyNumberFormat="1" applyFont="1" applyAlignment="1">
      <alignment horizontal="left"/>
    </xf>
    <xf numFmtId="49" fontId="11" fillId="0" borderId="0" xfId="0" applyFont="1" applyAlignment="1">
      <alignment vertical="top" wrapText="1"/>
    </xf>
    <xf numFmtId="4" fontId="11" fillId="0" borderId="0" xfId="0" applyNumberFormat="1" applyFont="1" applyAlignment="1">
      <alignment horizontal="right"/>
    </xf>
    <xf numFmtId="49" fontId="16" fillId="0" borderId="0" xfId="0" applyFont="1" applyAlignment="1">
      <alignment vertical="top" wrapText="1"/>
    </xf>
    <xf numFmtId="49" fontId="16" fillId="0" borderId="0" xfId="0" applyFont="1"/>
    <xf numFmtId="4" fontId="16" fillId="0" borderId="0" xfId="0" applyNumberFormat="1" applyFont="1" applyAlignment="1">
      <alignment horizontal="right"/>
    </xf>
    <xf numFmtId="4" fontId="17" fillId="0" borderId="0" xfId="0" applyNumberFormat="1" applyFont="1" applyAlignment="1">
      <alignment horizontal="right"/>
    </xf>
    <xf numFmtId="49" fontId="11" fillId="0" borderId="0" xfId="0" applyFont="1" applyAlignment="1">
      <alignment wrapText="1"/>
    </xf>
    <xf numFmtId="4" fontId="34" fillId="0" borderId="0" xfId="0" applyNumberFormat="1" applyFont="1" applyAlignment="1">
      <alignment horizontal="right"/>
    </xf>
    <xf numFmtId="0" fontId="11" fillId="0" borderId="0" xfId="0" applyNumberFormat="1" applyFont="1" applyAlignment="1">
      <alignment vertical="top" wrapText="1"/>
    </xf>
    <xf numFmtId="49" fontId="11" fillId="0" borderId="0" xfId="0" applyNumberFormat="1" applyFont="1" applyBorder="1" applyAlignment="1">
      <alignment vertical="top" wrapText="1" readingOrder="1"/>
    </xf>
    <xf numFmtId="49" fontId="20" fillId="0" borderId="0" xfId="0" applyFont="1"/>
    <xf numFmtId="49" fontId="11" fillId="0" borderId="0" xfId="0" applyFont="1" applyBorder="1"/>
    <xf numFmtId="1" fontId="11" fillId="0" borderId="0" xfId="0" applyNumberFormat="1" applyFont="1" applyAlignment="1">
      <alignment vertical="top"/>
    </xf>
    <xf numFmtId="1" fontId="21" fillId="0" borderId="0" xfId="0" applyNumberFormat="1" applyFont="1" applyAlignment="1">
      <alignment vertical="top"/>
    </xf>
    <xf numFmtId="49" fontId="11" fillId="0" borderId="0" xfId="0" applyNumberFormat="1" applyFont="1" applyAlignment="1">
      <alignment vertical="top" wrapText="1"/>
    </xf>
    <xf numFmtId="49" fontId="22" fillId="0" borderId="0" xfId="0" applyFont="1"/>
    <xf numFmtId="49" fontId="11" fillId="0" borderId="0" xfId="0" applyNumberFormat="1" applyFont="1" applyAlignment="1">
      <alignment wrapText="1"/>
    </xf>
    <xf numFmtId="49" fontId="11" fillId="0" borderId="0" xfId="0" applyFont="1" applyBorder="1" applyAlignment="1">
      <alignment vertical="top" wrapText="1"/>
    </xf>
    <xf numFmtId="49" fontId="0" fillId="0" borderId="0" xfId="0" applyFont="1" applyBorder="1" applyAlignment="1">
      <alignment wrapText="1"/>
    </xf>
    <xf numFmtId="49" fontId="11" fillId="0" borderId="0" xfId="0" quotePrefix="1" applyFont="1" applyAlignment="1">
      <alignment vertical="top" wrapText="1"/>
    </xf>
    <xf numFmtId="49" fontId="11" fillId="0" borderId="0" xfId="0" quotePrefix="1" applyFont="1" applyBorder="1" applyAlignment="1">
      <alignment vertical="top" wrapText="1"/>
    </xf>
    <xf numFmtId="49" fontId="11" fillId="0" borderId="0" xfId="0" quotePrefix="1" applyFont="1" applyAlignment="1">
      <alignment wrapText="1"/>
    </xf>
    <xf numFmtId="4" fontId="11" fillId="0" borderId="0" xfId="0" applyNumberFormat="1" applyFont="1" applyBorder="1" applyAlignment="1">
      <alignment horizontal="right"/>
    </xf>
    <xf numFmtId="49" fontId="11" fillId="0" borderId="0" xfId="3" applyFont="1" applyAlignment="1">
      <alignment vertical="top" wrapText="1"/>
    </xf>
    <xf numFmtId="0" fontId="11" fillId="0" borderId="0" xfId="0" applyNumberFormat="1" applyFont="1" applyFill="1" applyAlignment="1">
      <alignment wrapText="1"/>
    </xf>
    <xf numFmtId="49" fontId="11" fillId="0" borderId="0" xfId="3" applyNumberFormat="1" applyFont="1" applyAlignment="1">
      <alignment wrapText="1"/>
    </xf>
    <xf numFmtId="49" fontId="11" fillId="0" borderId="0" xfId="3" applyFont="1" applyAlignment="1">
      <alignment wrapText="1"/>
    </xf>
    <xf numFmtId="49" fontId="11" fillId="0" borderId="0" xfId="3" applyFont="1"/>
    <xf numFmtId="49" fontId="11" fillId="0" borderId="0" xfId="3" applyFont="1" applyBorder="1"/>
    <xf numFmtId="49" fontId="25" fillId="0" borderId="0" xfId="0" applyFont="1" applyBorder="1" applyAlignment="1">
      <alignment horizontal="right"/>
    </xf>
    <xf numFmtId="49" fontId="25" fillId="0" borderId="0" xfId="0" applyFont="1" applyAlignment="1">
      <alignment horizontal="right"/>
    </xf>
    <xf numFmtId="164" fontId="26" fillId="0" borderId="0" xfId="0" applyNumberFormat="1" applyFont="1"/>
    <xf numFmtId="164" fontId="26" fillId="0" borderId="0" xfId="0" applyNumberFormat="1" applyFont="1" applyBorder="1"/>
    <xf numFmtId="49" fontId="25" fillId="0" borderId="15" xfId="0" applyFont="1" applyBorder="1" applyAlignment="1">
      <alignment horizontal="right"/>
    </xf>
    <xf numFmtId="164" fontId="26" fillId="0" borderId="15" xfId="0" applyNumberFormat="1" applyFont="1" applyBorder="1"/>
    <xf numFmtId="49" fontId="25" fillId="0" borderId="16" xfId="0" applyFont="1" applyBorder="1" applyAlignment="1">
      <alignment horizontal="right"/>
    </xf>
    <xf numFmtId="164" fontId="26" fillId="0" borderId="16" xfId="0" applyNumberFormat="1" applyFont="1" applyBorder="1"/>
    <xf numFmtId="49" fontId="27" fillId="0" borderId="0" xfId="0" applyFont="1" applyBorder="1" applyAlignment="1">
      <alignment horizontal="right"/>
    </xf>
    <xf numFmtId="164" fontId="27" fillId="0" borderId="0" xfId="0" applyNumberFormat="1" applyFont="1" applyBorder="1"/>
    <xf numFmtId="2" fontId="11" fillId="0" borderId="0" xfId="0" applyNumberFormat="1" applyFont="1" applyAlignment="1">
      <alignment horizontal="left"/>
    </xf>
    <xf numFmtId="49" fontId="21" fillId="0" borderId="0" xfId="0" applyFont="1" applyAlignment="1">
      <alignment wrapText="1"/>
    </xf>
    <xf numFmtId="4" fontId="12" fillId="0" borderId="0" xfId="0" applyNumberFormat="1" applyFont="1" applyBorder="1" applyAlignment="1">
      <alignment horizontal="right"/>
    </xf>
    <xf numFmtId="4" fontId="34" fillId="0" borderId="0" xfId="0" applyNumberFormat="1" applyFont="1" applyBorder="1" applyAlignment="1">
      <alignment horizontal="right"/>
    </xf>
    <xf numFmtId="0" fontId="1" fillId="0" borderId="0" xfId="7"/>
    <xf numFmtId="0" fontId="36" fillId="0" borderId="0" xfId="7" applyFont="1" applyBorder="1" applyAlignment="1">
      <alignment horizontal="right" vertical="top"/>
    </xf>
    <xf numFmtId="1" fontId="37" fillId="0" borderId="0" xfId="7" applyNumberFormat="1" applyFont="1" applyAlignment="1">
      <alignment horizontal="right" vertical="top"/>
    </xf>
    <xf numFmtId="0" fontId="36" fillId="2" borderId="20" xfId="7" applyFont="1" applyFill="1" applyBorder="1" applyAlignment="1">
      <alignment horizontal="right" vertical="top"/>
    </xf>
    <xf numFmtId="1" fontId="36" fillId="0" borderId="0" xfId="7" applyNumberFormat="1" applyFont="1" applyAlignment="1">
      <alignment horizontal="right" vertical="top"/>
    </xf>
    <xf numFmtId="49" fontId="37" fillId="0" borderId="0" xfId="7" applyNumberFormat="1" applyFont="1" applyAlignment="1">
      <alignment horizontal="right" vertical="top" wrapText="1"/>
    </xf>
    <xf numFmtId="0" fontId="36" fillId="0" borderId="0" xfId="7" applyFont="1" applyFill="1" applyBorder="1" applyAlignment="1">
      <alignment horizontal="right" vertical="top"/>
    </xf>
    <xf numFmtId="0" fontId="36" fillId="3" borderId="0" xfId="7" applyFont="1" applyFill="1" applyBorder="1" applyAlignment="1">
      <alignment horizontal="right" vertical="top"/>
    </xf>
    <xf numFmtId="0" fontId="42" fillId="0" borderId="0" xfId="7" applyFont="1" applyFill="1" applyBorder="1" applyAlignment="1">
      <alignment horizontal="right" vertical="top"/>
    </xf>
    <xf numFmtId="0" fontId="1" fillId="0" borderId="0" xfId="8"/>
    <xf numFmtId="0" fontId="36" fillId="0" borderId="0" xfId="8" applyFont="1" applyBorder="1" applyAlignment="1">
      <alignment vertical="top"/>
    </xf>
    <xf numFmtId="0" fontId="36" fillId="0" borderId="0" xfId="8" applyFont="1" applyBorder="1" applyAlignment="1">
      <alignment horizontal="justify" vertical="top"/>
    </xf>
    <xf numFmtId="0" fontId="36" fillId="2" borderId="21" xfId="8" applyFont="1" applyFill="1" applyBorder="1" applyAlignment="1">
      <alignment horizontal="justify" vertical="top"/>
    </xf>
    <xf numFmtId="0" fontId="37" fillId="0" borderId="0" xfId="8" applyFont="1" applyBorder="1" applyAlignment="1">
      <alignment horizontal="justify" vertical="top"/>
    </xf>
    <xf numFmtId="0" fontId="36" fillId="0" borderId="0" xfId="8" applyFont="1" applyFill="1" applyBorder="1" applyAlignment="1">
      <alignment vertical="top"/>
    </xf>
    <xf numFmtId="0" fontId="36" fillId="0" borderId="0" xfId="8" applyFont="1" applyFill="1" applyBorder="1" applyAlignment="1">
      <alignment horizontal="justify" vertical="top"/>
    </xf>
    <xf numFmtId="49" fontId="37" fillId="0" borderId="0" xfId="8" applyNumberFormat="1" applyFont="1" applyAlignment="1">
      <alignment vertical="top" wrapText="1"/>
    </xf>
    <xf numFmtId="0" fontId="36" fillId="0" borderId="0" xfId="8" applyNumberFormat="1" applyFont="1" applyAlignment="1">
      <alignment vertical="top" wrapText="1"/>
    </xf>
    <xf numFmtId="0" fontId="37" fillId="0" borderId="0" xfId="8" applyNumberFormat="1" applyFont="1" applyAlignment="1">
      <alignment vertical="top" wrapText="1"/>
    </xf>
    <xf numFmtId="0" fontId="36" fillId="0" borderId="22" xfId="8" applyNumberFormat="1" applyFont="1" applyBorder="1" applyAlignment="1">
      <alignment vertical="top" wrapText="1"/>
    </xf>
    <xf numFmtId="0" fontId="36" fillId="0" borderId="0" xfId="8" applyFont="1" applyAlignment="1">
      <alignment vertical="top" wrapText="1"/>
    </xf>
    <xf numFmtId="0" fontId="37" fillId="0" borderId="0" xfId="8" applyFont="1" applyAlignment="1">
      <alignment vertical="top" wrapText="1"/>
    </xf>
    <xf numFmtId="0" fontId="36" fillId="0" borderId="0" xfId="8" applyFont="1" applyAlignment="1">
      <alignment horizontal="center" vertical="top"/>
    </xf>
    <xf numFmtId="49" fontId="37" fillId="0" borderId="7" xfId="8" applyNumberFormat="1" applyFont="1" applyBorder="1" applyAlignment="1">
      <alignment horizontal="left" vertical="top" wrapText="1"/>
    </xf>
    <xf numFmtId="49" fontId="37" fillId="0" borderId="0" xfId="8" applyNumberFormat="1" applyFont="1" applyBorder="1" applyAlignment="1">
      <alignment vertical="top" wrapText="1"/>
    </xf>
    <xf numFmtId="0" fontId="37" fillId="0" borderId="7" xfId="8" applyFont="1" applyBorder="1" applyAlignment="1">
      <alignment vertical="top" wrapText="1"/>
    </xf>
    <xf numFmtId="0" fontId="36" fillId="3" borderId="0" xfId="8" applyFont="1" applyFill="1" applyBorder="1" applyAlignment="1">
      <alignment horizontal="justify" vertical="top"/>
    </xf>
    <xf numFmtId="0" fontId="36" fillId="3" borderId="0" xfId="8" applyFont="1" applyFill="1" applyBorder="1" applyAlignment="1">
      <alignment vertical="top"/>
    </xf>
    <xf numFmtId="0" fontId="1" fillId="0" borderId="0" xfId="9"/>
    <xf numFmtId="0" fontId="36" fillId="0" borderId="0" xfId="9" applyFont="1" applyBorder="1" applyAlignment="1">
      <alignment horizontal="left" vertical="top"/>
    </xf>
    <xf numFmtId="0" fontId="38" fillId="0" borderId="0" xfId="9" applyFont="1" applyBorder="1" applyAlignment="1">
      <alignment horizontal="left" vertical="top" wrapText="1"/>
    </xf>
    <xf numFmtId="0" fontId="37" fillId="2" borderId="21" xfId="9" applyFont="1" applyFill="1" applyBorder="1" applyAlignment="1">
      <alignment horizontal="left" vertical="top"/>
    </xf>
    <xf numFmtId="0" fontId="37" fillId="0" borderId="0" xfId="9" applyFont="1" applyBorder="1" applyAlignment="1">
      <alignment horizontal="left" vertical="top"/>
    </xf>
    <xf numFmtId="0" fontId="38" fillId="0" borderId="16" xfId="9" applyFont="1" applyBorder="1" applyAlignment="1">
      <alignment horizontal="left" vertical="top" wrapText="1"/>
    </xf>
    <xf numFmtId="0" fontId="37" fillId="0" borderId="0" xfId="9" applyFont="1" applyFill="1" applyBorder="1" applyAlignment="1">
      <alignment horizontal="left" vertical="top"/>
    </xf>
    <xf numFmtId="49" fontId="37" fillId="0" borderId="0" xfId="9" applyNumberFormat="1" applyFont="1" applyAlignment="1">
      <alignment horizontal="left" vertical="top" wrapText="1"/>
    </xf>
    <xf numFmtId="0" fontId="37" fillId="0" borderId="0" xfId="9" applyFont="1" applyAlignment="1">
      <alignment horizontal="left" vertical="top"/>
    </xf>
    <xf numFmtId="4" fontId="37" fillId="0" borderId="0" xfId="9" applyNumberFormat="1" applyFont="1" applyAlignment="1">
      <alignment horizontal="left" vertical="top"/>
    </xf>
    <xf numFmtId="0" fontId="36" fillId="0" borderId="0" xfId="9" applyFont="1" applyAlignment="1">
      <alignment horizontal="left" vertical="top"/>
    </xf>
    <xf numFmtId="0" fontId="37" fillId="0" borderId="7" xfId="9" applyFont="1" applyBorder="1" applyAlignment="1">
      <alignment horizontal="left" vertical="top"/>
    </xf>
    <xf numFmtId="0" fontId="37" fillId="0" borderId="22" xfId="9" applyFont="1" applyBorder="1" applyAlignment="1">
      <alignment horizontal="left" vertical="top"/>
    </xf>
    <xf numFmtId="4" fontId="36" fillId="0" borderId="0" xfId="9" applyNumberFormat="1" applyFont="1" applyBorder="1" applyAlignment="1">
      <alignment horizontal="left" vertical="top"/>
    </xf>
    <xf numFmtId="0" fontId="36" fillId="3" borderId="0" xfId="9" applyFont="1" applyFill="1" applyBorder="1" applyAlignment="1">
      <alignment horizontal="left" vertical="top"/>
    </xf>
    <xf numFmtId="0" fontId="36" fillId="0" borderId="0" xfId="9" applyFont="1" applyFill="1" applyBorder="1" applyAlignment="1">
      <alignment horizontal="left" vertical="top"/>
    </xf>
    <xf numFmtId="0" fontId="1" fillId="0" borderId="0" xfId="10"/>
    <xf numFmtId="0" fontId="36" fillId="0" borderId="0" xfId="10" applyFont="1" applyBorder="1" applyAlignment="1">
      <alignment horizontal="left" vertical="top"/>
    </xf>
    <xf numFmtId="0" fontId="37" fillId="2" borderId="21" xfId="10" applyFont="1" applyFill="1" applyBorder="1" applyAlignment="1">
      <alignment horizontal="left" vertical="top"/>
    </xf>
    <xf numFmtId="0" fontId="38" fillId="0" borderId="16" xfId="10" applyFont="1" applyBorder="1" applyAlignment="1">
      <alignment horizontal="left" vertical="top" wrapText="1"/>
    </xf>
    <xf numFmtId="0" fontId="37" fillId="0" borderId="0" xfId="10" applyFont="1" applyFill="1" applyBorder="1" applyAlignment="1">
      <alignment horizontal="left" vertical="top"/>
    </xf>
    <xf numFmtId="49" fontId="37" fillId="0" borderId="0" xfId="10" applyNumberFormat="1" applyFont="1" applyAlignment="1">
      <alignment horizontal="left" vertical="top" wrapText="1"/>
    </xf>
    <xf numFmtId="4" fontId="37" fillId="0" borderId="0" xfId="10" applyNumberFormat="1" applyFont="1" applyAlignment="1">
      <alignment horizontal="left" vertical="top"/>
    </xf>
    <xf numFmtId="4" fontId="36" fillId="0" borderId="0" xfId="10" applyNumberFormat="1" applyFont="1" applyAlignment="1">
      <alignment horizontal="left" vertical="top"/>
    </xf>
    <xf numFmtId="4" fontId="37" fillId="0" borderId="7" xfId="10" applyNumberFormat="1" applyFont="1" applyBorder="1" applyAlignment="1">
      <alignment horizontal="left" vertical="top"/>
    </xf>
    <xf numFmtId="4" fontId="37" fillId="0" borderId="22" xfId="10" applyNumberFormat="1" applyFont="1" applyBorder="1" applyAlignment="1">
      <alignment horizontal="left" vertical="top"/>
    </xf>
    <xf numFmtId="9" fontId="37" fillId="0" borderId="0" xfId="4" applyFont="1" applyAlignment="1">
      <alignment horizontal="left" vertical="top"/>
    </xf>
    <xf numFmtId="0" fontId="36" fillId="3" borderId="0" xfId="10" applyFont="1" applyFill="1" applyBorder="1" applyAlignment="1">
      <alignment horizontal="left" vertical="top"/>
    </xf>
    <xf numFmtId="0" fontId="36" fillId="0" borderId="0" xfId="10" applyFont="1" applyFill="1" applyBorder="1" applyAlignment="1">
      <alignment horizontal="left" vertical="top"/>
    </xf>
    <xf numFmtId="0" fontId="38" fillId="0" borderId="16" xfId="10" applyFont="1" applyBorder="1" applyAlignment="1">
      <alignment horizontal="left" vertical="top"/>
    </xf>
    <xf numFmtId="0" fontId="38" fillId="0" borderId="0" xfId="10" applyFont="1" applyBorder="1" applyAlignment="1">
      <alignment horizontal="left" vertical="top"/>
    </xf>
    <xf numFmtId="0" fontId="1" fillId="0" borderId="0" xfId="11"/>
    <xf numFmtId="0" fontId="36" fillId="0" borderId="0" xfId="11" applyFont="1" applyBorder="1" applyAlignment="1">
      <alignment horizontal="justify" vertical="top"/>
    </xf>
    <xf numFmtId="164" fontId="38" fillId="0" borderId="0" xfId="11" applyNumberFormat="1" applyFont="1" applyBorder="1" applyAlignment="1">
      <alignment vertical="top"/>
    </xf>
    <xf numFmtId="0" fontId="37" fillId="0" borderId="0" xfId="11" applyFont="1" applyBorder="1" applyAlignment="1">
      <alignment vertical="top"/>
    </xf>
    <xf numFmtId="0" fontId="37" fillId="2" borderId="21" xfId="11" applyFont="1" applyFill="1" applyBorder="1" applyAlignment="1">
      <alignment vertical="top"/>
    </xf>
    <xf numFmtId="164" fontId="38" fillId="0" borderId="16" xfId="11" applyNumberFormat="1" applyFont="1" applyBorder="1" applyAlignment="1">
      <alignment vertical="top"/>
    </xf>
    <xf numFmtId="0" fontId="36" fillId="0" borderId="0" xfId="11" applyFont="1" applyFill="1" applyBorder="1" applyAlignment="1">
      <alignment horizontal="justify" vertical="top"/>
    </xf>
    <xf numFmtId="164" fontId="38" fillId="0" borderId="16" xfId="11" applyNumberFormat="1" applyFont="1" applyBorder="1" applyAlignment="1">
      <alignment vertical="top" wrapText="1"/>
    </xf>
    <xf numFmtId="49" fontId="37" fillId="0" borderId="0" xfId="11" applyNumberFormat="1" applyFont="1" applyAlignment="1">
      <alignment vertical="top" wrapText="1"/>
    </xf>
    <xf numFmtId="4" fontId="37" fillId="0" borderId="0" xfId="11" applyNumberFormat="1" applyFont="1" applyAlignment="1">
      <alignment horizontal="right" vertical="top"/>
    </xf>
    <xf numFmtId="4" fontId="36" fillId="0" borderId="0" xfId="11" applyNumberFormat="1" applyFont="1" applyAlignment="1">
      <alignment horizontal="center" vertical="top"/>
    </xf>
    <xf numFmtId="4" fontId="37" fillId="0" borderId="7" xfId="11" applyNumberFormat="1" applyFont="1" applyBorder="1" applyAlignment="1">
      <alignment horizontal="right" vertical="top"/>
    </xf>
    <xf numFmtId="4" fontId="37" fillId="0" borderId="22" xfId="11" applyNumberFormat="1" applyFont="1" applyBorder="1" applyAlignment="1">
      <alignment horizontal="right" vertical="top"/>
    </xf>
    <xf numFmtId="0" fontId="36" fillId="3" borderId="0" xfId="11" applyFont="1" applyFill="1" applyBorder="1" applyAlignment="1">
      <alignment horizontal="justify" vertical="top"/>
    </xf>
    <xf numFmtId="164" fontId="37" fillId="0" borderId="0" xfId="0" applyNumberFormat="1" applyFont="1" applyBorder="1" applyAlignment="1">
      <alignment vertical="top"/>
    </xf>
    <xf numFmtId="164" fontId="38" fillId="0" borderId="16" xfId="0" applyNumberFormat="1" applyFont="1" applyBorder="1" applyAlignment="1">
      <alignment vertical="top"/>
    </xf>
    <xf numFmtId="164" fontId="37" fillId="3" borderId="0" xfId="0" applyNumberFormat="1" applyFont="1" applyFill="1" applyBorder="1" applyAlignment="1">
      <alignment vertical="top"/>
    </xf>
    <xf numFmtId="49" fontId="43" fillId="0" borderId="0" xfId="0" applyFont="1" applyBorder="1" applyAlignment="1">
      <alignment vertical="top"/>
    </xf>
    <xf numFmtId="164" fontId="36" fillId="0" borderId="0" xfId="0" applyNumberFormat="1" applyFont="1" applyBorder="1" applyAlignment="1">
      <alignment vertical="top"/>
    </xf>
    <xf numFmtId="164" fontId="36" fillId="3" borderId="18" xfId="0" applyNumberFormat="1" applyFont="1" applyFill="1" applyBorder="1" applyAlignment="1">
      <alignment vertical="top"/>
    </xf>
    <xf numFmtId="164" fontId="36" fillId="2" borderId="21" xfId="0" applyNumberFormat="1" applyFont="1" applyFill="1" applyBorder="1" applyAlignment="1">
      <alignment vertical="top"/>
    </xf>
    <xf numFmtId="4" fontId="37" fillId="0" borderId="0" xfId="0" applyNumberFormat="1" applyFont="1" applyAlignment="1">
      <alignment horizontal="right" vertical="top"/>
    </xf>
    <xf numFmtId="4" fontId="36" fillId="0" borderId="0" xfId="0" applyNumberFormat="1" applyFont="1" applyAlignment="1">
      <alignment horizontal="center" vertical="top"/>
    </xf>
    <xf numFmtId="4" fontId="37" fillId="0" borderId="7" xfId="0" applyNumberFormat="1" applyFont="1" applyBorder="1" applyAlignment="1">
      <alignment horizontal="right" vertical="top"/>
    </xf>
    <xf numFmtId="4" fontId="36" fillId="0" borderId="0" xfId="0" applyNumberFormat="1" applyFont="1" applyAlignment="1">
      <alignment horizontal="right" vertical="top"/>
    </xf>
    <xf numFmtId="4" fontId="37" fillId="0" borderId="0" xfId="0" applyNumberFormat="1" applyFont="1" applyBorder="1" applyAlignment="1">
      <alignment horizontal="right" vertical="top"/>
    </xf>
    <xf numFmtId="4" fontId="36" fillId="0" borderId="22" xfId="0" applyNumberFormat="1" applyFont="1" applyBorder="1" applyAlignment="1">
      <alignment horizontal="right" vertical="top"/>
    </xf>
    <xf numFmtId="164" fontId="38" fillId="0" borderId="0" xfId="0" applyNumberFormat="1" applyFont="1" applyBorder="1" applyAlignment="1">
      <alignment vertical="top"/>
    </xf>
    <xf numFmtId="49" fontId="37" fillId="0" borderId="0" xfId="0" applyNumberFormat="1" applyFont="1" applyAlignment="1">
      <alignment vertical="top" wrapText="1"/>
    </xf>
    <xf numFmtId="164" fontId="36" fillId="0" borderId="0" xfId="0" applyNumberFormat="1" applyFont="1" applyFill="1" applyBorder="1" applyAlignment="1">
      <alignment horizontal="justify" vertical="top"/>
    </xf>
    <xf numFmtId="164" fontId="38" fillId="0" borderId="16" xfId="0" applyNumberFormat="1" applyFont="1" applyBorder="1" applyAlignment="1">
      <alignment vertical="top" wrapText="1"/>
    </xf>
    <xf numFmtId="1" fontId="37" fillId="0" borderId="0" xfId="0" applyNumberFormat="1" applyFont="1" applyAlignment="1">
      <alignment horizontal="right" vertical="top"/>
    </xf>
    <xf numFmtId="49" fontId="26" fillId="0" borderId="0" xfId="0" applyFont="1" applyAlignment="1">
      <alignment horizontal="right"/>
    </xf>
    <xf numFmtId="49" fontId="26" fillId="0" borderId="0" xfId="0" applyFont="1" applyBorder="1" applyAlignment="1">
      <alignment horizontal="right"/>
    </xf>
    <xf numFmtId="49" fontId="0" fillId="0" borderId="0" xfId="0" applyBorder="1" applyAlignment="1"/>
    <xf numFmtId="49" fontId="0" fillId="0" borderId="0" xfId="0" applyAlignment="1"/>
    <xf numFmtId="49" fontId="0" fillId="0" borderId="0" xfId="0" applyAlignment="1">
      <alignment wrapText="1"/>
    </xf>
    <xf numFmtId="49" fontId="0" fillId="0" borderId="0" xfId="0" applyFill="1" applyAlignment="1"/>
    <xf numFmtId="49" fontId="27" fillId="0" borderId="0" xfId="0" applyFont="1" applyAlignment="1"/>
    <xf numFmtId="49" fontId="0" fillId="0" borderId="23" xfId="0" applyBorder="1" applyAlignment="1">
      <alignment horizontal="center" vertical="justify"/>
    </xf>
    <xf numFmtId="49" fontId="45" fillId="0" borderId="23" xfId="0" applyFont="1" applyBorder="1" applyAlignment="1">
      <alignment horizontal="left" vertical="center"/>
    </xf>
    <xf numFmtId="49" fontId="45" fillId="0" borderId="23" xfId="0" applyFont="1" applyBorder="1" applyAlignment="1">
      <alignment horizontal="center" vertical="center"/>
    </xf>
    <xf numFmtId="49" fontId="0" fillId="0" borderId="0" xfId="0" applyFill="1"/>
    <xf numFmtId="49" fontId="0" fillId="0" borderId="24" xfId="0" applyBorder="1" applyAlignment="1">
      <alignment horizontal="center" vertical="justify"/>
    </xf>
    <xf numFmtId="49" fontId="0" fillId="0" borderId="24" xfId="0" applyBorder="1" applyAlignment="1">
      <alignment horizontal="left" vertical="center"/>
    </xf>
    <xf numFmtId="49" fontId="0" fillId="0" borderId="24" xfId="0" applyBorder="1" applyAlignment="1">
      <alignment horizontal="center" vertical="center"/>
    </xf>
    <xf numFmtId="2" fontId="0" fillId="0" borderId="24" xfId="0" applyNumberFormat="1" applyBorder="1" applyAlignment="1">
      <alignment horizontal="right" vertical="center"/>
    </xf>
    <xf numFmtId="49" fontId="0" fillId="0" borderId="24" xfId="0" applyBorder="1" applyAlignment="1">
      <alignment horizontal="left" vertical="center" wrapText="1"/>
    </xf>
    <xf numFmtId="49" fontId="0" fillId="0" borderId="25" xfId="0" applyBorder="1" applyAlignment="1">
      <alignment horizontal="left" vertical="center" wrapText="1"/>
    </xf>
    <xf numFmtId="49" fontId="0" fillId="0" borderId="25" xfId="0" applyBorder="1" applyAlignment="1">
      <alignment horizontal="center" vertical="center"/>
    </xf>
    <xf numFmtId="2" fontId="0" fillId="0" borderId="25" xfId="0" applyNumberFormat="1" applyBorder="1" applyAlignment="1">
      <alignment horizontal="right" vertical="center"/>
    </xf>
    <xf numFmtId="49" fontId="0" fillId="0" borderId="26" xfId="0" applyBorder="1" applyAlignment="1">
      <alignment horizontal="left" vertical="center" wrapText="1"/>
    </xf>
    <xf numFmtId="49" fontId="0" fillId="0" borderId="26" xfId="0" applyBorder="1" applyAlignment="1">
      <alignment horizontal="center" vertical="center"/>
    </xf>
    <xf numFmtId="2" fontId="0" fillId="0" borderId="26" xfId="0" applyNumberFormat="1" applyBorder="1" applyAlignment="1">
      <alignment horizontal="right" vertical="center"/>
    </xf>
    <xf numFmtId="49" fontId="0" fillId="0" borderId="27" xfId="0" applyBorder="1" applyAlignment="1">
      <alignment horizontal="left" vertical="center"/>
    </xf>
    <xf numFmtId="49" fontId="0" fillId="0" borderId="27" xfId="0" applyBorder="1" applyAlignment="1">
      <alignment horizontal="center" vertical="center"/>
    </xf>
    <xf numFmtId="2" fontId="0" fillId="0" borderId="27" xfId="0" applyNumberFormat="1" applyBorder="1" applyAlignment="1">
      <alignment horizontal="right" vertical="center"/>
    </xf>
    <xf numFmtId="165" fontId="44" fillId="0" borderId="23" xfId="0" applyNumberFormat="1" applyFont="1" applyBorder="1" applyAlignment="1">
      <alignment horizontal="right"/>
    </xf>
    <xf numFmtId="49" fontId="44" fillId="0" borderId="23" xfId="0" applyFont="1" applyBorder="1"/>
    <xf numFmtId="49" fontId="44" fillId="0" borderId="0" xfId="0" applyFont="1"/>
    <xf numFmtId="49" fontId="22" fillId="0" borderId="0" xfId="0" applyFont="1" applyAlignment="1">
      <alignment horizontal="right" vertical="top"/>
    </xf>
    <xf numFmtId="49" fontId="22" fillId="0" borderId="16" xfId="0" applyNumberFormat="1" applyFont="1" applyBorder="1" applyAlignment="1">
      <alignment horizontal="left" vertical="top" wrapText="1" readingOrder="1"/>
    </xf>
    <xf numFmtId="49" fontId="22" fillId="0" borderId="16" xfId="0" applyFont="1" applyBorder="1"/>
    <xf numFmtId="4" fontId="22" fillId="0" borderId="16" xfId="0" applyNumberFormat="1" applyFont="1" applyBorder="1"/>
    <xf numFmtId="4" fontId="47" fillId="0" borderId="16" xfId="0" applyNumberFormat="1" applyFont="1" applyBorder="1" applyAlignment="1">
      <alignment horizontal="right"/>
    </xf>
    <xf numFmtId="49" fontId="22" fillId="0" borderId="0" xfId="0" applyNumberFormat="1" applyFont="1" applyAlignment="1">
      <alignment horizontal="left" vertical="top" wrapText="1" readingOrder="1"/>
    </xf>
    <xf numFmtId="4" fontId="22" fillId="0" borderId="0" xfId="0" applyNumberFormat="1" applyFont="1"/>
    <xf numFmtId="4" fontId="47" fillId="0" borderId="0" xfId="0" applyNumberFormat="1" applyFont="1" applyAlignment="1">
      <alignment horizontal="right"/>
    </xf>
    <xf numFmtId="49" fontId="48" fillId="0" borderId="0" xfId="0" applyFont="1" applyAlignment="1">
      <alignment horizontal="right" vertical="top"/>
    </xf>
    <xf numFmtId="49" fontId="44" fillId="0" borderId="0" xfId="0" applyFont="1" applyAlignment="1">
      <alignment wrapText="1"/>
    </xf>
    <xf numFmtId="4" fontId="0" fillId="0" borderId="0" xfId="0" applyNumberFormat="1" applyAlignment="1">
      <alignment wrapText="1"/>
    </xf>
    <xf numFmtId="49" fontId="44" fillId="0" borderId="1" xfId="0" applyFont="1" applyBorder="1" applyAlignment="1">
      <alignment wrapText="1"/>
    </xf>
    <xf numFmtId="49" fontId="0" fillId="0" borderId="1" xfId="0" applyBorder="1" applyAlignment="1">
      <alignment wrapText="1"/>
    </xf>
    <xf numFmtId="4" fontId="0" fillId="0" borderId="1" xfId="0" applyNumberFormat="1" applyBorder="1" applyAlignment="1">
      <alignment wrapText="1"/>
    </xf>
    <xf numFmtId="49" fontId="25" fillId="0" borderId="20" xfId="0" applyFont="1" applyBorder="1" applyAlignment="1">
      <alignment horizontal="right"/>
    </xf>
    <xf numFmtId="164" fontId="25" fillId="0" borderId="28" xfId="0" applyNumberFormat="1" applyFont="1" applyBorder="1"/>
    <xf numFmtId="49" fontId="25" fillId="0" borderId="9" xfId="0" applyFont="1" applyBorder="1" applyAlignment="1">
      <alignment horizontal="right"/>
    </xf>
    <xf numFmtId="164" fontId="26" fillId="0" borderId="3" xfId="0" applyNumberFormat="1" applyFont="1" applyBorder="1"/>
    <xf numFmtId="49" fontId="25" fillId="0" borderId="29" xfId="0" applyFont="1" applyBorder="1" applyAlignment="1">
      <alignment horizontal="right"/>
    </xf>
    <xf numFmtId="164" fontId="26" fillId="0" borderId="30" xfId="0" applyNumberFormat="1" applyFont="1" applyBorder="1"/>
    <xf numFmtId="49" fontId="0" fillId="0" borderId="0" xfId="0" applyAlignment="1">
      <alignment wrapText="1"/>
    </xf>
    <xf numFmtId="1" fontId="0" fillId="0" borderId="0" xfId="0" applyNumberFormat="1" applyBorder="1"/>
    <xf numFmtId="1" fontId="11" fillId="0" borderId="0" xfId="0" applyNumberFormat="1" applyFont="1" applyBorder="1" applyAlignment="1">
      <alignment vertical="top"/>
    </xf>
    <xf numFmtId="2" fontId="0" fillId="0" borderId="0" xfId="0" applyNumberFormat="1" applyBorder="1"/>
    <xf numFmtId="49" fontId="49" fillId="0" borderId="0" xfId="0" applyNumberFormat="1" applyFont="1" applyBorder="1" applyAlignment="1">
      <alignment horizontal="right" vertical="top"/>
    </xf>
    <xf numFmtId="0" fontId="49" fillId="0" borderId="0" xfId="16" applyFont="1" applyBorder="1" applyAlignment="1">
      <alignment horizontal="left" vertical="top" wrapText="1"/>
    </xf>
    <xf numFmtId="4" fontId="49" fillId="0" borderId="0" xfId="16" applyNumberFormat="1" applyFont="1" applyFill="1" applyBorder="1" applyAlignment="1">
      <alignment horizontal="right"/>
    </xf>
    <xf numFmtId="0" fontId="49" fillId="0" borderId="0" xfId="16" applyFont="1" applyBorder="1"/>
    <xf numFmtId="4" fontId="50" fillId="0" borderId="0" xfId="16" applyNumberFormat="1" applyFont="1" applyFill="1" applyBorder="1" applyAlignment="1">
      <alignment horizontal="right"/>
    </xf>
    <xf numFmtId="4" fontId="49" fillId="0" borderId="0" xfId="16" applyNumberFormat="1" applyFont="1" applyBorder="1" applyAlignment="1">
      <alignment horizontal="right"/>
    </xf>
    <xf numFmtId="49" fontId="49" fillId="0" borderId="0" xfId="16" applyNumberFormat="1" applyFont="1" applyBorder="1" applyAlignment="1">
      <alignment horizontal="left" vertical="top" wrapText="1"/>
    </xf>
    <xf numFmtId="4" fontId="51" fillId="0" borderId="0" xfId="16" applyNumberFormat="1" applyFont="1" applyFill="1" applyBorder="1" applyAlignment="1">
      <alignment horizontal="right"/>
    </xf>
    <xf numFmtId="49" fontId="49" fillId="0" borderId="0" xfId="16" applyNumberFormat="1" applyFont="1" applyBorder="1" applyAlignment="1">
      <alignment vertical="top" wrapText="1" readingOrder="1"/>
    </xf>
    <xf numFmtId="1" fontId="49" fillId="0" borderId="0" xfId="16" applyNumberFormat="1" applyFont="1" applyBorder="1" applyAlignment="1">
      <alignment horizontal="right" vertical="top"/>
    </xf>
    <xf numFmtId="1" fontId="11" fillId="0" borderId="0" xfId="0" applyNumberFormat="1" applyFont="1" applyBorder="1" applyAlignment="1">
      <alignment horizontal="right" vertical="top"/>
    </xf>
    <xf numFmtId="0" fontId="24" fillId="0" borderId="0" xfId="0" applyNumberFormat="1" applyFont="1" applyAlignment="1">
      <alignment horizontal="center" vertical="center" wrapText="1"/>
    </xf>
    <xf numFmtId="49" fontId="24" fillId="0" borderId="7" xfId="0" applyFont="1" applyBorder="1" applyAlignment="1">
      <alignment horizontal="center"/>
    </xf>
    <xf numFmtId="49" fontId="24" fillId="0" borderId="0" xfId="0" applyNumberFormat="1" applyFont="1" applyAlignment="1">
      <alignment horizontal="center" vertical="center" wrapText="1"/>
    </xf>
    <xf numFmtId="49" fontId="0" fillId="0" borderId="0" xfId="0" applyAlignment="1">
      <alignment horizontal="center" vertical="center" wrapText="1"/>
    </xf>
    <xf numFmtId="49" fontId="5" fillId="0" borderId="1" xfId="0" applyFont="1" applyBorder="1" applyAlignment="1">
      <alignment horizontal="center"/>
    </xf>
    <xf numFmtId="49" fontId="5" fillId="0" borderId="17" xfId="0" applyFont="1" applyBorder="1" applyAlignment="1">
      <alignment horizontal="center"/>
    </xf>
    <xf numFmtId="49" fontId="5" fillId="0" borderId="13" xfId="0" applyFont="1" applyBorder="1" applyAlignment="1">
      <alignment horizontal="center"/>
    </xf>
    <xf numFmtId="49" fontId="10" fillId="0" borderId="0" xfId="0" applyNumberFormat="1" applyFont="1" applyAlignment="1">
      <alignment horizontal="center" wrapText="1"/>
    </xf>
    <xf numFmtId="0" fontId="10" fillId="0" borderId="0" xfId="0" applyNumberFormat="1" applyFont="1" applyAlignment="1">
      <alignment horizontal="center" wrapText="1"/>
    </xf>
    <xf numFmtId="49" fontId="9" fillId="0" borderId="0" xfId="0" applyFont="1" applyAlignment="1">
      <alignment horizontal="center" wrapText="1"/>
    </xf>
    <xf numFmtId="1" fontId="0" fillId="0" borderId="18" xfId="0" applyNumberFormat="1" applyBorder="1" applyAlignment="1">
      <alignment horizontal="center" vertical="top"/>
    </xf>
    <xf numFmtId="49" fontId="5" fillId="0" borderId="19" xfId="0" applyFont="1" applyBorder="1" applyAlignment="1">
      <alignment horizontal="center"/>
    </xf>
    <xf numFmtId="0" fontId="36" fillId="2" borderId="21" xfId="8" applyFont="1" applyFill="1" applyBorder="1" applyAlignment="1">
      <alignment horizontal="left" vertical="top"/>
    </xf>
    <xf numFmtId="0" fontId="36" fillId="0" borderId="0" xfId="8" applyFont="1" applyBorder="1" applyAlignment="1">
      <alignment horizontal="left" vertical="top"/>
    </xf>
    <xf numFmtId="49" fontId="0" fillId="0" borderId="0" xfId="0" applyAlignment="1">
      <alignment wrapText="1"/>
    </xf>
    <xf numFmtId="49" fontId="44" fillId="0" borderId="23" xfId="0" applyFont="1" applyBorder="1"/>
    <xf numFmtId="49" fontId="27" fillId="0" borderId="0" xfId="0" applyFont="1" applyBorder="1" applyAlignment="1">
      <alignment wrapText="1"/>
    </xf>
    <xf numFmtId="49" fontId="25" fillId="0" borderId="29" xfId="0" applyNumberFormat="1" applyFont="1" applyBorder="1" applyAlignment="1">
      <alignment horizontal="right" wrapText="1"/>
    </xf>
  </cellXfs>
  <cellStyles count="17">
    <cellStyle name="Navadno" xfId="0" builtinId="0"/>
    <cellStyle name="Navadno 10" xfId="11"/>
    <cellStyle name="Navadno 11" xfId="12"/>
    <cellStyle name="Navadno 12" xfId="13"/>
    <cellStyle name="Navadno 13" xfId="14"/>
    <cellStyle name="Navadno 14" xfId="15"/>
    <cellStyle name="Navadno 2" xfId="1"/>
    <cellStyle name="Navadno 3" xfId="2"/>
    <cellStyle name="Navadno 4" xfId="5"/>
    <cellStyle name="Navadno 5" xfId="7"/>
    <cellStyle name="Navadno 6" xfId="3"/>
    <cellStyle name="Navadno 7" xfId="8"/>
    <cellStyle name="Navadno 8" xfId="9"/>
    <cellStyle name="Navadno 9" xfId="10"/>
    <cellStyle name="Normal 9" xfId="16"/>
    <cellStyle name="Normal_Sheet1" xfId="6"/>
    <cellStyle name="Odstotek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55"/>
  <sheetViews>
    <sheetView tabSelected="1" zoomScaleNormal="100" zoomScaleSheetLayoutView="100" workbookViewId="0">
      <selection activeCell="E5" sqref="E5"/>
    </sheetView>
  </sheetViews>
  <sheetFormatPr defaultRowHeight="12.75" x14ac:dyDescent="0.2"/>
  <cols>
    <col min="1" max="1" width="46.140625" customWidth="1"/>
    <col min="2" max="2" width="18.5703125" customWidth="1"/>
  </cols>
  <sheetData>
    <row r="1" spans="1:2" ht="33" customHeight="1" x14ac:dyDescent="0.2">
      <c r="A1" s="241" t="s">
        <v>481</v>
      </c>
      <c r="B1" s="241"/>
    </row>
    <row r="2" spans="1:2" ht="7.5" customHeight="1" x14ac:dyDescent="0.2">
      <c r="A2" s="243"/>
      <c r="B2" s="244"/>
    </row>
    <row r="3" spans="1:2" ht="18" customHeight="1" x14ac:dyDescent="0.2">
      <c r="A3" s="243" t="s">
        <v>468</v>
      </c>
      <c r="B3" s="244"/>
    </row>
    <row r="4" spans="1:2" ht="6.75" customHeight="1" x14ac:dyDescent="0.2">
      <c r="A4" s="243"/>
      <c r="B4" s="244"/>
    </row>
    <row r="5" spans="1:2" ht="19.5" thickBot="1" x14ac:dyDescent="0.35">
      <c r="A5" s="242" t="s">
        <v>187</v>
      </c>
      <c r="B5" s="242"/>
    </row>
    <row r="6" spans="1:2" ht="16.5" thickTop="1" x14ac:dyDescent="0.25">
      <c r="A6" s="178" t="s">
        <v>54</v>
      </c>
      <c r="B6" s="75">
        <f>'FA1'!G10</f>
        <v>0</v>
      </c>
    </row>
    <row r="7" spans="1:2" ht="15.75" x14ac:dyDescent="0.25">
      <c r="A7" s="178" t="s">
        <v>69</v>
      </c>
      <c r="B7" s="75">
        <f>'FA2'!G10</f>
        <v>0</v>
      </c>
    </row>
    <row r="8" spans="1:2" ht="15.75" x14ac:dyDescent="0.25">
      <c r="A8" s="178" t="s">
        <v>73</v>
      </c>
      <c r="B8" s="75">
        <f>'FA3'!G10</f>
        <v>0</v>
      </c>
    </row>
    <row r="9" spans="1:2" ht="15.75" x14ac:dyDescent="0.25">
      <c r="A9" s="178" t="s">
        <v>74</v>
      </c>
      <c r="B9" s="75">
        <f>'FA4'!G10</f>
        <v>0</v>
      </c>
    </row>
    <row r="10" spans="1:2" ht="15.75" x14ac:dyDescent="0.25">
      <c r="A10" s="178" t="s">
        <v>75</v>
      </c>
      <c r="B10" s="75">
        <f>'FB1'!G10</f>
        <v>0</v>
      </c>
    </row>
    <row r="11" spans="1:2" ht="15.75" x14ac:dyDescent="0.25">
      <c r="A11" s="178" t="s">
        <v>107</v>
      </c>
      <c r="B11" s="75">
        <f>'FB2'!G10</f>
        <v>0</v>
      </c>
    </row>
    <row r="12" spans="1:2" ht="15.75" x14ac:dyDescent="0.25">
      <c r="A12" s="178" t="s">
        <v>108</v>
      </c>
      <c r="B12" s="75">
        <f>'FB3'!G10</f>
        <v>0</v>
      </c>
    </row>
    <row r="13" spans="1:2" ht="15.75" x14ac:dyDescent="0.25">
      <c r="A13" s="178" t="s">
        <v>109</v>
      </c>
      <c r="B13" s="75">
        <f>'FB4'!G10</f>
        <v>0</v>
      </c>
    </row>
    <row r="14" spans="1:2" ht="15.75" x14ac:dyDescent="0.25">
      <c r="A14" s="178" t="s">
        <v>110</v>
      </c>
      <c r="B14" s="75">
        <f>'FB5'!G10</f>
        <v>0</v>
      </c>
    </row>
    <row r="15" spans="1:2" ht="15.75" x14ac:dyDescent="0.25">
      <c r="A15" s="178" t="s">
        <v>132</v>
      </c>
      <c r="B15" s="75">
        <f>'FB6'!G11</f>
        <v>0</v>
      </c>
    </row>
    <row r="16" spans="1:2" ht="15.75" x14ac:dyDescent="0.25">
      <c r="A16" s="178" t="s">
        <v>111</v>
      </c>
      <c r="B16" s="75">
        <f>'FC1'!G10</f>
        <v>0</v>
      </c>
    </row>
    <row r="17" spans="1:2" ht="15.75" x14ac:dyDescent="0.25">
      <c r="A17" s="178" t="s">
        <v>113</v>
      </c>
      <c r="B17" s="75">
        <f>'FC2'!G10</f>
        <v>0</v>
      </c>
    </row>
    <row r="18" spans="1:2" ht="15.75" x14ac:dyDescent="0.25">
      <c r="A18" s="178" t="s">
        <v>114</v>
      </c>
      <c r="B18" s="75">
        <f>'FC3'!G10</f>
        <v>0</v>
      </c>
    </row>
    <row r="19" spans="1:2" ht="15.75" x14ac:dyDescent="0.25">
      <c r="A19" s="178" t="s">
        <v>122</v>
      </c>
      <c r="B19" s="75">
        <f>'FD1'!G10</f>
        <v>0</v>
      </c>
    </row>
    <row r="20" spans="1:2" ht="15.75" x14ac:dyDescent="0.25">
      <c r="A20" s="178" t="s">
        <v>126</v>
      </c>
      <c r="B20" s="75">
        <f>'FD2'!G10</f>
        <v>0</v>
      </c>
    </row>
    <row r="21" spans="1:2" ht="15.75" x14ac:dyDescent="0.25">
      <c r="A21" s="178" t="s">
        <v>127</v>
      </c>
      <c r="B21" s="75">
        <f>'FD3'!G10</f>
        <v>0</v>
      </c>
    </row>
    <row r="22" spans="1:2" ht="15.75" x14ac:dyDescent="0.25">
      <c r="A22" s="178" t="s">
        <v>150</v>
      </c>
      <c r="B22" s="75">
        <f>'FD4'!G11</f>
        <v>0</v>
      </c>
    </row>
    <row r="23" spans="1:2" ht="15.75" x14ac:dyDescent="0.25">
      <c r="A23" s="178" t="s">
        <v>153</v>
      </c>
      <c r="B23" s="75">
        <f>'M1'!G10</f>
        <v>0</v>
      </c>
    </row>
    <row r="24" spans="1:2" ht="15.75" x14ac:dyDescent="0.25">
      <c r="A24" s="178" t="s">
        <v>471</v>
      </c>
      <c r="B24" s="75">
        <f>'M2'!G10</f>
        <v>0</v>
      </c>
    </row>
    <row r="25" spans="1:2" ht="16.5" thickBot="1" x14ac:dyDescent="0.3">
      <c r="A25" s="179" t="s">
        <v>179</v>
      </c>
      <c r="B25" s="76">
        <f>SUM(B6:B24)*0.1</f>
        <v>0</v>
      </c>
    </row>
    <row r="26" spans="1:2" ht="15.75" x14ac:dyDescent="0.25">
      <c r="A26" s="222" t="s">
        <v>469</v>
      </c>
      <c r="B26" s="223">
        <f>SUM(B6:B25)</f>
        <v>0</v>
      </c>
    </row>
    <row r="27" spans="1:2" ht="94.5" x14ac:dyDescent="0.25">
      <c r="A27" s="258" t="s">
        <v>484</v>
      </c>
      <c r="B27" s="225">
        <f>B26*0.01</f>
        <v>0</v>
      </c>
    </row>
    <row r="28" spans="1:2" ht="15.75" x14ac:dyDescent="0.25">
      <c r="A28" s="224" t="s">
        <v>464</v>
      </c>
      <c r="B28" s="225">
        <f>VODOVOD!F8</f>
        <v>0</v>
      </c>
    </row>
    <row r="29" spans="1:2" ht="16.5" thickBot="1" x14ac:dyDescent="0.3">
      <c r="A29" s="224" t="s">
        <v>465</v>
      </c>
      <c r="B29" s="225">
        <f>'ELEKTRIČNE INSTALACIJE'!F33</f>
        <v>0</v>
      </c>
    </row>
    <row r="30" spans="1:2" ht="16.5" thickBot="1" x14ac:dyDescent="0.3">
      <c r="A30" s="220" t="s">
        <v>466</v>
      </c>
      <c r="B30" s="221">
        <f>B26+B28+B29+B27</f>
        <v>0</v>
      </c>
    </row>
    <row r="31" spans="1:2" ht="15.75" x14ac:dyDescent="0.25">
      <c r="A31" s="178" t="s">
        <v>467</v>
      </c>
      <c r="B31" s="75">
        <f>B30*0.22</f>
        <v>0</v>
      </c>
    </row>
    <row r="32" spans="1:2" ht="15.75" x14ac:dyDescent="0.25">
      <c r="A32" s="79" t="s">
        <v>182</v>
      </c>
      <c r="B32" s="80">
        <f>B31+B26</f>
        <v>0</v>
      </c>
    </row>
    <row r="33" spans="1:2" ht="15.75" x14ac:dyDescent="0.25">
      <c r="A33" s="74"/>
      <c r="B33" s="75"/>
    </row>
    <row r="34" spans="1:2" ht="19.5" thickBot="1" x14ac:dyDescent="0.35">
      <c r="A34" s="242" t="s">
        <v>470</v>
      </c>
      <c r="B34" s="242"/>
    </row>
    <row r="35" spans="1:2" ht="16.5" thickTop="1" x14ac:dyDescent="0.25">
      <c r="A35" s="179" t="s">
        <v>188</v>
      </c>
      <c r="B35" s="76">
        <f>'FA1-Pr'!G10</f>
        <v>0</v>
      </c>
    </row>
    <row r="36" spans="1:2" ht="15.75" x14ac:dyDescent="0.25">
      <c r="A36" s="179" t="s">
        <v>189</v>
      </c>
      <c r="B36" s="76">
        <f>'FA2-Pr'!G10</f>
        <v>0</v>
      </c>
    </row>
    <row r="37" spans="1:2" ht="15.75" x14ac:dyDescent="0.25">
      <c r="A37" s="179" t="s">
        <v>190</v>
      </c>
      <c r="B37" s="76">
        <f>'FA3-Pr'!G10</f>
        <v>0</v>
      </c>
    </row>
    <row r="38" spans="1:2" ht="15.75" x14ac:dyDescent="0.25">
      <c r="A38" s="179" t="s">
        <v>191</v>
      </c>
      <c r="B38" s="76">
        <f>'FA4-Pr'!G8</f>
        <v>0</v>
      </c>
    </row>
    <row r="39" spans="1:2" ht="15.75" x14ac:dyDescent="0.25">
      <c r="A39" s="179" t="s">
        <v>192</v>
      </c>
      <c r="B39" s="76">
        <f>'FB1-Pr'!G10</f>
        <v>0</v>
      </c>
    </row>
    <row r="40" spans="1:2" ht="15.75" x14ac:dyDescent="0.25">
      <c r="A40" s="179" t="s">
        <v>193</v>
      </c>
      <c r="B40" s="76">
        <f>'FB2-Pr'!G10</f>
        <v>0</v>
      </c>
    </row>
    <row r="41" spans="1:2" ht="15.75" x14ac:dyDescent="0.25">
      <c r="A41" s="179" t="s">
        <v>194</v>
      </c>
      <c r="B41" s="76">
        <f>'FB3-Pr'!G10</f>
        <v>0</v>
      </c>
    </row>
    <row r="42" spans="1:2" ht="15.75" x14ac:dyDescent="0.25">
      <c r="A42" s="179" t="s">
        <v>195</v>
      </c>
      <c r="B42" s="76">
        <f>'FB4-Pr'!G10</f>
        <v>0</v>
      </c>
    </row>
    <row r="43" spans="1:2" ht="15.75" x14ac:dyDescent="0.25">
      <c r="A43" s="179" t="s">
        <v>196</v>
      </c>
      <c r="B43" s="76">
        <f>'FB5-Pr'!G8</f>
        <v>0</v>
      </c>
    </row>
    <row r="44" spans="1:2" ht="15.75" x14ac:dyDescent="0.25">
      <c r="A44" s="179" t="s">
        <v>197</v>
      </c>
      <c r="B44" s="76">
        <f>'FC1-Pr'!G10</f>
        <v>0</v>
      </c>
    </row>
    <row r="45" spans="1:2" ht="15.75" x14ac:dyDescent="0.25">
      <c r="A45" s="179" t="s">
        <v>198</v>
      </c>
      <c r="B45" s="76">
        <f>'FC2-Pr'!G10</f>
        <v>0</v>
      </c>
    </row>
    <row r="46" spans="1:2" ht="15.75" x14ac:dyDescent="0.25">
      <c r="A46" s="179" t="s">
        <v>199</v>
      </c>
      <c r="B46" s="76">
        <f>'FC3-Pr'!G10</f>
        <v>0</v>
      </c>
    </row>
    <row r="47" spans="1:2" ht="15.75" x14ac:dyDescent="0.25">
      <c r="A47" s="179" t="s">
        <v>200</v>
      </c>
      <c r="B47" s="76">
        <f>'FD1-Pr'!G10</f>
        <v>0</v>
      </c>
    </row>
    <row r="48" spans="1:2" ht="15.75" x14ac:dyDescent="0.25">
      <c r="A48" s="179" t="s">
        <v>201</v>
      </c>
      <c r="B48" s="76">
        <f>'FD2-Pr'!G10</f>
        <v>0</v>
      </c>
    </row>
    <row r="49" spans="1:2" ht="15.75" x14ac:dyDescent="0.25">
      <c r="A49" s="179" t="s">
        <v>202</v>
      </c>
      <c r="B49" s="76">
        <f>'FD3-Pr'!G10</f>
        <v>0</v>
      </c>
    </row>
    <row r="50" spans="1:2" ht="15.75" x14ac:dyDescent="0.25">
      <c r="A50" s="179" t="s">
        <v>179</v>
      </c>
      <c r="B50" s="76">
        <f>SUM(B35:B49)*0.1</f>
        <v>0</v>
      </c>
    </row>
    <row r="51" spans="1:2" ht="15.75" x14ac:dyDescent="0.25">
      <c r="A51" s="77" t="s">
        <v>180</v>
      </c>
      <c r="B51" s="78">
        <f>SUM(B35:B50)</f>
        <v>0</v>
      </c>
    </row>
    <row r="52" spans="1:2" ht="15.75" x14ac:dyDescent="0.25">
      <c r="A52" s="179" t="s">
        <v>181</v>
      </c>
      <c r="B52" s="76">
        <f>B51*0.22</f>
        <v>0</v>
      </c>
    </row>
    <row r="53" spans="1:2" ht="15.75" x14ac:dyDescent="0.25">
      <c r="A53" s="79" t="s">
        <v>182</v>
      </c>
      <c r="B53" s="80">
        <f>B51+B52</f>
        <v>0</v>
      </c>
    </row>
    <row r="54" spans="1:2" ht="15.75" x14ac:dyDescent="0.25">
      <c r="A54" s="73"/>
      <c r="B54" s="76"/>
    </row>
    <row r="55" spans="1:2" ht="15.75" x14ac:dyDescent="0.25">
      <c r="A55" s="81"/>
      <c r="B55" s="82"/>
    </row>
  </sheetData>
  <mergeCells count="6">
    <mergeCell ref="A1:B1"/>
    <mergeCell ref="A5:B5"/>
    <mergeCell ref="A3:B3"/>
    <mergeCell ref="A2:B2"/>
    <mergeCell ref="A34:B34"/>
    <mergeCell ref="A4:B4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L106"/>
  <sheetViews>
    <sheetView view="pageBreakPreview" zoomScaleNormal="100" zoomScaleSheetLayoutView="100" workbookViewId="0">
      <selection activeCell="G12" sqref="G12"/>
    </sheetView>
  </sheetViews>
  <sheetFormatPr defaultRowHeight="12.75" x14ac:dyDescent="0.2"/>
  <cols>
    <col min="1" max="1" width="9.140625" style="25"/>
    <col min="2" max="2" width="6.7109375" style="17" customWidth="1"/>
    <col min="3" max="3" width="42.7109375" style="12" customWidth="1"/>
    <col min="4" max="4" width="8.140625" customWidth="1"/>
    <col min="5" max="5" width="9.140625" style="2" customWidth="1"/>
    <col min="6" max="6" width="9.42578125" style="2" customWidth="1"/>
    <col min="7" max="7" width="13.85546875" style="2" customWidth="1"/>
    <col min="8" max="8" width="14.7109375" style="18" customWidth="1"/>
    <col min="9" max="10" width="11.7109375" bestFit="1" customWidth="1"/>
  </cols>
  <sheetData>
    <row r="1" spans="1:12" ht="38.25" customHeight="1" x14ac:dyDescent="0.25">
      <c r="B1" s="248" t="s">
        <v>53</v>
      </c>
      <c r="C1" s="249"/>
      <c r="D1" s="249"/>
      <c r="E1" s="249"/>
      <c r="F1" s="249"/>
      <c r="G1" s="249"/>
    </row>
    <row r="2" spans="1:12" ht="16.5" x14ac:dyDescent="0.25">
      <c r="B2" s="250" t="s">
        <v>110</v>
      </c>
      <c r="C2" s="250"/>
      <c r="D2" s="250"/>
      <c r="E2" s="250"/>
      <c r="F2" s="250"/>
      <c r="G2" s="250"/>
    </row>
    <row r="3" spans="1:12" ht="18" customHeight="1" x14ac:dyDescent="0.25">
      <c r="B3" s="250" t="s">
        <v>18</v>
      </c>
      <c r="C3" s="250"/>
      <c r="D3" s="250"/>
      <c r="E3" s="250"/>
      <c r="F3" s="250"/>
      <c r="G3" s="250"/>
    </row>
    <row r="4" spans="1:12" ht="13.5" thickBot="1" x14ac:dyDescent="0.25">
      <c r="B4" s="251"/>
      <c r="C4" s="251"/>
      <c r="D4" s="251"/>
      <c r="E4" s="251"/>
      <c r="F4" s="251"/>
      <c r="G4" s="251"/>
    </row>
    <row r="5" spans="1:12" ht="15" x14ac:dyDescent="0.2">
      <c r="B5" s="26" t="s">
        <v>0</v>
      </c>
      <c r="C5" s="13" t="s">
        <v>1</v>
      </c>
      <c r="D5" s="252"/>
      <c r="E5" s="252"/>
      <c r="F5" s="252"/>
      <c r="G5" s="8">
        <f>+G23</f>
        <v>0</v>
      </c>
    </row>
    <row r="6" spans="1:12" ht="15" x14ac:dyDescent="0.2">
      <c r="B6" s="27" t="s">
        <v>2</v>
      </c>
      <c r="C6" s="14" t="s">
        <v>30</v>
      </c>
      <c r="D6" s="245"/>
      <c r="E6" s="245"/>
      <c r="F6" s="245"/>
      <c r="G6" s="9">
        <f>G33</f>
        <v>0</v>
      </c>
    </row>
    <row r="7" spans="1:12" s="18" customFormat="1" ht="15" x14ac:dyDescent="0.2">
      <c r="A7" s="25"/>
      <c r="B7" s="27" t="s">
        <v>4</v>
      </c>
      <c r="C7" s="14" t="s">
        <v>3</v>
      </c>
      <c r="D7" s="245"/>
      <c r="E7" s="245"/>
      <c r="F7" s="245"/>
      <c r="G7" s="9">
        <f>+G52</f>
        <v>0</v>
      </c>
      <c r="I7"/>
      <c r="J7"/>
      <c r="K7"/>
      <c r="L7"/>
    </row>
    <row r="8" spans="1:12" s="18" customFormat="1" ht="15" x14ac:dyDescent="0.2">
      <c r="A8" s="25"/>
      <c r="B8" s="27" t="s">
        <v>6</v>
      </c>
      <c r="C8" s="14" t="s">
        <v>5</v>
      </c>
      <c r="D8" s="245"/>
      <c r="E8" s="245"/>
      <c r="F8" s="245"/>
      <c r="G8" s="9">
        <f>+G65</f>
        <v>0</v>
      </c>
      <c r="I8"/>
      <c r="J8"/>
      <c r="K8"/>
      <c r="L8"/>
    </row>
    <row r="9" spans="1:12" s="18" customFormat="1" ht="15.75" thickBot="1" x14ac:dyDescent="0.25">
      <c r="A9" s="25"/>
      <c r="B9" s="28" t="s">
        <v>16</v>
      </c>
      <c r="C9" s="15" t="s">
        <v>7</v>
      </c>
      <c r="D9" s="246"/>
      <c r="E9" s="246"/>
      <c r="F9" s="246"/>
      <c r="G9" s="10">
        <f>+G87</f>
        <v>0</v>
      </c>
      <c r="I9"/>
      <c r="J9"/>
      <c r="K9"/>
      <c r="L9"/>
    </row>
    <row r="10" spans="1:12" s="18" customFormat="1" ht="16.5" thickTop="1" thickBot="1" x14ac:dyDescent="0.25">
      <c r="A10" s="25"/>
      <c r="B10" s="32"/>
      <c r="C10" s="33" t="s">
        <v>24</v>
      </c>
      <c r="D10" s="247"/>
      <c r="E10" s="247"/>
      <c r="F10" s="247"/>
      <c r="G10" s="34">
        <f>SUM(G5:G9)</f>
        <v>0</v>
      </c>
      <c r="I10"/>
      <c r="J10"/>
      <c r="K10"/>
      <c r="L10"/>
    </row>
    <row r="11" spans="1:12" s="18" customFormat="1" x14ac:dyDescent="0.2">
      <c r="A11" s="25"/>
      <c r="B11" s="29" t="s">
        <v>0</v>
      </c>
      <c r="C11" s="11" t="s">
        <v>8</v>
      </c>
      <c r="D11"/>
      <c r="E11" s="2"/>
      <c r="F11" s="2"/>
      <c r="G11" s="2"/>
      <c r="I11"/>
      <c r="J11"/>
      <c r="K11"/>
      <c r="L11"/>
    </row>
    <row r="12" spans="1:12" ht="15" x14ac:dyDescent="0.2">
      <c r="B12" s="56"/>
    </row>
    <row r="13" spans="1:12" s="18" customFormat="1" ht="15.75" customHeight="1" x14ac:dyDescent="0.25">
      <c r="A13" s="25"/>
      <c r="B13" s="56">
        <v>1</v>
      </c>
      <c r="C13" s="44" t="s">
        <v>25</v>
      </c>
      <c r="D13" s="38" t="s">
        <v>9</v>
      </c>
      <c r="E13" s="45">
        <v>36.5</v>
      </c>
      <c r="F13" s="39"/>
      <c r="G13" s="45">
        <f>+E13*F13</f>
        <v>0</v>
      </c>
      <c r="I13"/>
      <c r="J13"/>
      <c r="K13"/>
      <c r="L13"/>
    </row>
    <row r="14" spans="1:12" s="18" customFormat="1" ht="15" x14ac:dyDescent="0.2">
      <c r="A14" s="25"/>
      <c r="B14" s="56"/>
      <c r="C14" s="43"/>
      <c r="D14" s="40"/>
      <c r="E14" s="41"/>
      <c r="F14" s="42"/>
      <c r="G14" s="41"/>
      <c r="I14"/>
      <c r="J14"/>
      <c r="K14"/>
      <c r="L14"/>
    </row>
    <row r="15" spans="1:12" s="18" customFormat="1" ht="30" x14ac:dyDescent="0.25">
      <c r="A15" s="25"/>
      <c r="B15" s="56">
        <v>2</v>
      </c>
      <c r="C15" s="44" t="s">
        <v>17</v>
      </c>
      <c r="D15" s="38" t="s">
        <v>10</v>
      </c>
      <c r="E15" s="45">
        <v>3</v>
      </c>
      <c r="F15" s="39"/>
      <c r="G15" s="45">
        <f>+E15*F15</f>
        <v>0</v>
      </c>
      <c r="I15"/>
      <c r="J15"/>
      <c r="K15"/>
      <c r="L15"/>
    </row>
    <row r="16" spans="1:12" s="18" customFormat="1" ht="15" x14ac:dyDescent="0.25">
      <c r="A16" s="25"/>
      <c r="B16" s="56"/>
      <c r="C16" s="44"/>
      <c r="D16" s="38"/>
      <c r="E16" s="45"/>
      <c r="F16" s="39"/>
      <c r="G16" s="45"/>
      <c r="I16"/>
      <c r="J16"/>
      <c r="K16"/>
      <c r="L16"/>
    </row>
    <row r="17" spans="1:12" s="18" customFormat="1" ht="165" x14ac:dyDescent="0.25">
      <c r="A17" s="25"/>
      <c r="B17" s="56">
        <v>3</v>
      </c>
      <c r="C17" s="44" t="s">
        <v>64</v>
      </c>
      <c r="D17" s="38" t="s">
        <v>27</v>
      </c>
      <c r="E17" s="45">
        <v>1</v>
      </c>
      <c r="F17" s="39"/>
      <c r="G17" s="45">
        <f>+E17*F17</f>
        <v>0</v>
      </c>
      <c r="I17"/>
      <c r="J17"/>
      <c r="K17"/>
      <c r="L17"/>
    </row>
    <row r="18" spans="1:12" s="18" customFormat="1" ht="15" x14ac:dyDescent="0.25">
      <c r="A18" s="25"/>
      <c r="B18" s="56"/>
      <c r="C18" s="44"/>
      <c r="D18" s="38"/>
      <c r="E18" s="45"/>
      <c r="F18" s="39"/>
      <c r="G18" s="45"/>
      <c r="I18"/>
      <c r="J18"/>
      <c r="K18"/>
      <c r="L18"/>
    </row>
    <row r="19" spans="1:12" s="18" customFormat="1" ht="60" x14ac:dyDescent="0.25">
      <c r="A19" s="25"/>
      <c r="B19" s="56">
        <v>4</v>
      </c>
      <c r="C19" s="58" t="s">
        <v>67</v>
      </c>
      <c r="D19" s="38" t="s">
        <v>27</v>
      </c>
      <c r="E19" s="45">
        <v>0.01</v>
      </c>
      <c r="F19" s="39"/>
      <c r="G19" s="45">
        <f>+E19*F19</f>
        <v>0</v>
      </c>
      <c r="I19"/>
      <c r="J19"/>
      <c r="K19"/>
      <c r="L19"/>
    </row>
    <row r="20" spans="1:12" s="18" customFormat="1" ht="15" x14ac:dyDescent="0.25">
      <c r="A20" s="25"/>
      <c r="B20" s="56"/>
      <c r="C20" s="44"/>
      <c r="D20" s="38"/>
      <c r="E20" s="45"/>
      <c r="F20" s="39"/>
      <c r="G20" s="45"/>
      <c r="I20"/>
      <c r="J20"/>
      <c r="K20"/>
      <c r="L20"/>
    </row>
    <row r="21" spans="1:12" s="18" customFormat="1" ht="45" x14ac:dyDescent="0.25">
      <c r="A21" s="25"/>
      <c r="B21" s="56">
        <v>5</v>
      </c>
      <c r="C21" s="44" t="s">
        <v>35</v>
      </c>
      <c r="D21" s="38" t="s">
        <v>27</v>
      </c>
      <c r="E21" s="45">
        <f>E19</f>
        <v>0.01</v>
      </c>
      <c r="F21" s="39"/>
      <c r="G21" s="45">
        <f>+E21*F21</f>
        <v>0</v>
      </c>
      <c r="I21"/>
      <c r="J21"/>
      <c r="K21"/>
      <c r="L21"/>
    </row>
    <row r="22" spans="1:12" s="18" customFormat="1" ht="10.5" customHeight="1" x14ac:dyDescent="0.2">
      <c r="A22" s="25"/>
      <c r="B22" s="56"/>
      <c r="C22" s="30"/>
      <c r="D22"/>
      <c r="E22" s="2"/>
      <c r="F22" s="4"/>
      <c r="G22" s="5"/>
      <c r="I22"/>
      <c r="J22"/>
      <c r="K22"/>
      <c r="L22"/>
    </row>
    <row r="23" spans="1:12" s="18" customFormat="1" ht="15" x14ac:dyDescent="0.2">
      <c r="A23" s="25"/>
      <c r="B23" s="56"/>
      <c r="C23" s="16" t="s">
        <v>12</v>
      </c>
      <c r="D23" s="1"/>
      <c r="E23" s="3"/>
      <c r="F23" s="3"/>
      <c r="G23" s="7">
        <f>SUM(G13:G22)</f>
        <v>0</v>
      </c>
      <c r="I23"/>
      <c r="J23"/>
      <c r="K23"/>
      <c r="L23"/>
    </row>
    <row r="24" spans="1:12" s="18" customFormat="1" ht="15" x14ac:dyDescent="0.25">
      <c r="A24" s="25"/>
      <c r="B24" s="17"/>
      <c r="C24" s="21"/>
      <c r="D24" s="55"/>
      <c r="E24" s="23"/>
      <c r="F24" s="23"/>
      <c r="G24" s="24"/>
      <c r="I24"/>
      <c r="J24"/>
      <c r="K24"/>
      <c r="L24"/>
    </row>
    <row r="25" spans="1:12" s="18" customFormat="1" ht="15" x14ac:dyDescent="0.25">
      <c r="A25" s="25"/>
      <c r="B25" s="29" t="s">
        <v>2</v>
      </c>
      <c r="C25" s="21" t="s">
        <v>30</v>
      </c>
      <c r="D25" s="55"/>
      <c r="E25" s="23"/>
      <c r="F25" s="23"/>
      <c r="G25" s="24"/>
      <c r="I25"/>
      <c r="J25"/>
      <c r="K25"/>
      <c r="L25"/>
    </row>
    <row r="26" spans="1:12" s="18" customFormat="1" ht="15" x14ac:dyDescent="0.25">
      <c r="A26" s="25"/>
      <c r="B26" s="56"/>
      <c r="C26" s="21"/>
      <c r="D26" s="55"/>
      <c r="E26" s="23"/>
      <c r="F26" s="23"/>
      <c r="G26" s="24"/>
      <c r="I26"/>
      <c r="J26"/>
      <c r="K26"/>
      <c r="L26"/>
    </row>
    <row r="27" spans="1:12" s="18" customFormat="1" ht="30" x14ac:dyDescent="0.25">
      <c r="A27" s="25"/>
      <c r="B27" s="56">
        <v>1</v>
      </c>
      <c r="C27" s="52" t="s">
        <v>32</v>
      </c>
      <c r="D27" s="55" t="s">
        <v>9</v>
      </c>
      <c r="E27" s="23">
        <v>3</v>
      </c>
      <c r="F27" s="39"/>
      <c r="G27" s="45">
        <f>F27*E27</f>
        <v>0</v>
      </c>
      <c r="I27"/>
      <c r="J27"/>
      <c r="K27"/>
      <c r="L27"/>
    </row>
    <row r="28" spans="1:12" s="18" customFormat="1" ht="15" x14ac:dyDescent="0.25">
      <c r="A28" s="25"/>
      <c r="B28" s="56"/>
      <c r="C28" s="52"/>
      <c r="D28" s="55"/>
      <c r="E28" s="23"/>
      <c r="F28" s="39"/>
      <c r="G28" s="45"/>
      <c r="I28"/>
      <c r="J28"/>
      <c r="K28"/>
      <c r="L28"/>
    </row>
    <row r="29" spans="1:12" s="18" customFormat="1" ht="90" x14ac:dyDescent="0.25">
      <c r="A29" s="25"/>
      <c r="B29" s="56">
        <v>2</v>
      </c>
      <c r="C29" s="52" t="s">
        <v>42</v>
      </c>
      <c r="D29" s="38" t="s">
        <v>49</v>
      </c>
      <c r="E29" s="23">
        <v>109</v>
      </c>
      <c r="F29" s="39"/>
      <c r="G29" s="45">
        <f>F29*E29</f>
        <v>0</v>
      </c>
      <c r="I29"/>
      <c r="J29"/>
      <c r="K29"/>
      <c r="L29"/>
    </row>
    <row r="30" spans="1:12" s="18" customFormat="1" ht="15" x14ac:dyDescent="0.25">
      <c r="A30" s="25"/>
      <c r="B30" s="56"/>
      <c r="C30" s="52"/>
      <c r="D30" s="38"/>
      <c r="E30" s="23"/>
      <c r="F30" s="39"/>
      <c r="G30" s="45"/>
      <c r="I30"/>
      <c r="J30"/>
      <c r="K30"/>
      <c r="L30"/>
    </row>
    <row r="31" spans="1:12" s="18" customFormat="1" ht="60" x14ac:dyDescent="0.25">
      <c r="A31" s="25"/>
      <c r="B31" s="56">
        <v>3</v>
      </c>
      <c r="C31" s="52" t="s">
        <v>246</v>
      </c>
      <c r="D31" s="38" t="s">
        <v>49</v>
      </c>
      <c r="E31" s="23">
        <v>2</v>
      </c>
      <c r="F31" s="39"/>
      <c r="G31" s="45">
        <f>F31*E31</f>
        <v>0</v>
      </c>
      <c r="I31"/>
      <c r="J31"/>
      <c r="K31"/>
      <c r="L31"/>
    </row>
    <row r="32" spans="1:12" s="18" customFormat="1" ht="15" x14ac:dyDescent="0.25">
      <c r="A32" s="25"/>
      <c r="B32" s="56"/>
      <c r="C32" s="52"/>
      <c r="D32" s="38"/>
      <c r="E32" s="23"/>
      <c r="F32" s="39"/>
      <c r="G32" s="45"/>
      <c r="I32"/>
      <c r="J32"/>
      <c r="K32"/>
      <c r="L32"/>
    </row>
    <row r="33" spans="1:12" s="18" customFormat="1" x14ac:dyDescent="0.2">
      <c r="A33" s="25"/>
      <c r="B33" s="17"/>
      <c r="C33" s="16" t="s">
        <v>31</v>
      </c>
      <c r="D33" s="1"/>
      <c r="E33" s="3"/>
      <c r="F33" s="3"/>
      <c r="G33" s="7">
        <f>SUM(G27:G32)</f>
        <v>0</v>
      </c>
      <c r="I33"/>
      <c r="J33"/>
      <c r="K33"/>
      <c r="L33"/>
    </row>
    <row r="34" spans="1:12" s="18" customFormat="1" ht="15" x14ac:dyDescent="0.25">
      <c r="A34" s="25"/>
      <c r="B34" s="17"/>
      <c r="C34" s="21"/>
      <c r="D34" s="22"/>
      <c r="E34" s="23"/>
      <c r="F34" s="23"/>
      <c r="G34" s="45"/>
      <c r="I34"/>
      <c r="J34"/>
      <c r="K34"/>
      <c r="L34"/>
    </row>
    <row r="35" spans="1:12" s="18" customFormat="1" ht="15" x14ac:dyDescent="0.25">
      <c r="A35" s="25"/>
      <c r="B35" s="29" t="s">
        <v>4</v>
      </c>
      <c r="C35" s="11" t="s">
        <v>11</v>
      </c>
      <c r="D35"/>
      <c r="E35" s="2"/>
      <c r="F35" s="2"/>
      <c r="G35" s="45"/>
      <c r="I35"/>
      <c r="J35"/>
      <c r="K35"/>
      <c r="L35"/>
    </row>
    <row r="36" spans="1:12" s="18" customFormat="1" ht="15" x14ac:dyDescent="0.25">
      <c r="A36" s="25"/>
      <c r="B36" s="57"/>
      <c r="C36" s="11"/>
      <c r="D36"/>
      <c r="E36" s="2"/>
      <c r="F36" s="2"/>
      <c r="G36" s="45"/>
      <c r="I36"/>
      <c r="J36"/>
      <c r="K36"/>
      <c r="L36"/>
    </row>
    <row r="37" spans="1:12" ht="90" x14ac:dyDescent="0.25">
      <c r="B37" s="56">
        <v>1</v>
      </c>
      <c r="C37" s="44" t="s">
        <v>80</v>
      </c>
      <c r="D37" s="47"/>
      <c r="E37" s="48"/>
      <c r="F37" s="49"/>
      <c r="G37" s="45"/>
    </row>
    <row r="38" spans="1:12" ht="18" x14ac:dyDescent="0.25">
      <c r="B38" s="56"/>
      <c r="C38" s="44" t="s">
        <v>51</v>
      </c>
      <c r="D38" s="38" t="s">
        <v>48</v>
      </c>
      <c r="E38" s="45">
        <f>ROUND(0.3*H38,1)</f>
        <v>20.399999999999999</v>
      </c>
      <c r="F38" s="39"/>
      <c r="G38" s="45">
        <f>F38*E38</f>
        <v>0</v>
      </c>
      <c r="H38" s="18">
        <v>68</v>
      </c>
    </row>
    <row r="39" spans="1:12" ht="15" x14ac:dyDescent="0.25">
      <c r="B39" s="56"/>
      <c r="C39" s="46"/>
      <c r="D39" s="38"/>
      <c r="E39" s="45"/>
      <c r="F39" s="39"/>
      <c r="G39" s="45"/>
      <c r="J39" s="18"/>
    </row>
    <row r="40" spans="1:12" ht="18" x14ac:dyDescent="0.25">
      <c r="B40" s="56"/>
      <c r="C40" s="44" t="s">
        <v>56</v>
      </c>
      <c r="D40" s="38" t="s">
        <v>48</v>
      </c>
      <c r="E40" s="45">
        <f>ROUND(0.6*H38,1)</f>
        <v>40.799999999999997</v>
      </c>
      <c r="F40" s="39"/>
      <c r="G40" s="45">
        <f>F40*E40</f>
        <v>0</v>
      </c>
      <c r="I40" s="18"/>
      <c r="J40" s="18"/>
    </row>
    <row r="41" spans="1:12" ht="15" x14ac:dyDescent="0.25">
      <c r="B41" s="56"/>
      <c r="C41" s="44"/>
      <c r="D41" s="38"/>
      <c r="E41" s="45"/>
      <c r="F41" s="39"/>
      <c r="G41" s="45"/>
      <c r="I41" s="18"/>
      <c r="J41" s="18"/>
    </row>
    <row r="42" spans="1:12" ht="18" x14ac:dyDescent="0.25">
      <c r="B42" s="56"/>
      <c r="C42" s="44" t="s">
        <v>55</v>
      </c>
      <c r="D42" s="38" t="s">
        <v>48</v>
      </c>
      <c r="E42" s="45">
        <f>ROUND(0.1*H38,1)</f>
        <v>6.8</v>
      </c>
      <c r="F42" s="39"/>
      <c r="G42" s="45">
        <f>F42*E42</f>
        <v>0</v>
      </c>
      <c r="I42" s="18"/>
      <c r="J42" s="18"/>
    </row>
    <row r="43" spans="1:12" ht="15" x14ac:dyDescent="0.25">
      <c r="B43" s="56"/>
      <c r="C43" s="44"/>
      <c r="D43" s="38"/>
      <c r="E43" s="45"/>
      <c r="F43" s="39"/>
      <c r="G43" s="45"/>
      <c r="I43" s="18"/>
      <c r="J43" s="18"/>
    </row>
    <row r="44" spans="1:12" ht="30" x14ac:dyDescent="0.25">
      <c r="B44" s="56">
        <v>2</v>
      </c>
      <c r="C44" s="44" t="s">
        <v>26</v>
      </c>
      <c r="D44" s="38" t="s">
        <v>49</v>
      </c>
      <c r="E44" s="45">
        <v>31</v>
      </c>
      <c r="F44" s="39"/>
      <c r="G44" s="45">
        <f>F44*E44</f>
        <v>0</v>
      </c>
    </row>
    <row r="45" spans="1:12" ht="15" x14ac:dyDescent="0.25">
      <c r="B45" s="56"/>
      <c r="C45" s="44"/>
      <c r="D45" s="38"/>
      <c r="E45" s="45"/>
      <c r="F45" s="39"/>
      <c r="G45" s="45"/>
    </row>
    <row r="46" spans="1:12" ht="60" x14ac:dyDescent="0.25">
      <c r="B46" s="56">
        <v>3</v>
      </c>
      <c r="C46" s="44" t="s">
        <v>254</v>
      </c>
      <c r="D46" s="38" t="s">
        <v>48</v>
      </c>
      <c r="E46" s="45">
        <v>14</v>
      </c>
      <c r="F46" s="39"/>
      <c r="G46" s="45">
        <f>F46*E46</f>
        <v>0</v>
      </c>
    </row>
    <row r="47" spans="1:12" ht="15" x14ac:dyDescent="0.25">
      <c r="B47" s="56"/>
      <c r="C47" s="44"/>
      <c r="D47" s="38"/>
      <c r="E47" s="45"/>
      <c r="F47" s="39"/>
      <c r="G47" s="45"/>
    </row>
    <row r="48" spans="1:12" ht="75" x14ac:dyDescent="0.25">
      <c r="B48" s="56">
        <v>4</v>
      </c>
      <c r="C48" s="44" t="s">
        <v>248</v>
      </c>
      <c r="D48" s="38" t="s">
        <v>48</v>
      </c>
      <c r="E48" s="45">
        <v>37</v>
      </c>
      <c r="F48" s="39"/>
      <c r="G48" s="45">
        <f>+E48*F48</f>
        <v>0</v>
      </c>
      <c r="H48" s="35"/>
    </row>
    <row r="49" spans="2:8" ht="15" x14ac:dyDescent="0.25">
      <c r="B49" s="56"/>
      <c r="C49" s="44"/>
      <c r="D49" s="38"/>
      <c r="E49" s="45"/>
      <c r="F49" s="39"/>
      <c r="G49" s="45"/>
      <c r="H49" s="35"/>
    </row>
    <row r="50" spans="2:8" ht="60" x14ac:dyDescent="0.25">
      <c r="B50" s="56">
        <v>5</v>
      </c>
      <c r="C50" s="44" t="s">
        <v>249</v>
      </c>
      <c r="D50" s="38" t="s">
        <v>48</v>
      </c>
      <c r="E50" s="45">
        <v>14</v>
      </c>
      <c r="F50" s="39"/>
      <c r="G50" s="45">
        <f>+E50*F50</f>
        <v>0</v>
      </c>
      <c r="H50" s="35"/>
    </row>
    <row r="51" spans="2:8" ht="15" x14ac:dyDescent="0.25">
      <c r="B51" s="56"/>
      <c r="C51" s="44"/>
      <c r="E51" s="23"/>
      <c r="F51" s="36"/>
      <c r="G51" s="45"/>
      <c r="H51" s="35"/>
    </row>
    <row r="52" spans="2:8" x14ac:dyDescent="0.2">
      <c r="C52" s="16" t="s">
        <v>13</v>
      </c>
      <c r="D52" s="1"/>
      <c r="E52" s="3"/>
      <c r="F52" s="3"/>
      <c r="G52" s="7">
        <f>SUM(G37:G51)</f>
        <v>0</v>
      </c>
    </row>
    <row r="54" spans="2:8" x14ac:dyDescent="0.2">
      <c r="B54" s="29" t="s">
        <v>6</v>
      </c>
      <c r="C54" s="11" t="s">
        <v>5</v>
      </c>
    </row>
    <row r="55" spans="2:8" x14ac:dyDescent="0.2">
      <c r="B55" s="29"/>
      <c r="C55" s="11"/>
    </row>
    <row r="56" spans="2:8" ht="75" customHeight="1" x14ac:dyDescent="0.25">
      <c r="B56" s="56">
        <v>1</v>
      </c>
      <c r="C56" s="44" t="s">
        <v>70</v>
      </c>
      <c r="D56" s="38" t="s">
        <v>9</v>
      </c>
      <c r="E56" s="45">
        <f>E13</f>
        <v>36.5</v>
      </c>
      <c r="F56" s="39"/>
      <c r="G56" s="45">
        <f>+E56*F56</f>
        <v>0</v>
      </c>
    </row>
    <row r="57" spans="2:8" ht="15" x14ac:dyDescent="0.25">
      <c r="B57" s="56"/>
      <c r="C57" s="44"/>
      <c r="D57" s="38"/>
      <c r="E57" s="45"/>
      <c r="F57" s="39"/>
      <c r="G57" s="45"/>
    </row>
    <row r="58" spans="2:8" ht="92.25" customHeight="1" x14ac:dyDescent="0.25">
      <c r="B58" s="56">
        <v>2</v>
      </c>
      <c r="C58" s="44" t="s">
        <v>38</v>
      </c>
      <c r="D58" s="38"/>
      <c r="F58" s="19"/>
      <c r="G58" s="45"/>
    </row>
    <row r="59" spans="2:8" ht="15" x14ac:dyDescent="0.25">
      <c r="B59" s="56"/>
      <c r="C59" s="50" t="s">
        <v>45</v>
      </c>
      <c r="D59" s="38" t="s">
        <v>10</v>
      </c>
      <c r="E59" s="2">
        <v>2</v>
      </c>
      <c r="F59" s="39"/>
      <c r="G59" s="45">
        <f>+E59*F59</f>
        <v>0</v>
      </c>
    </row>
    <row r="60" spans="2:8" ht="15" x14ac:dyDescent="0.25">
      <c r="B60" s="56"/>
      <c r="C60" s="44"/>
      <c r="D60" s="38"/>
      <c r="E60" s="45"/>
      <c r="F60" s="39"/>
      <c r="G60" s="45"/>
    </row>
    <row r="61" spans="2:8" ht="90" x14ac:dyDescent="0.25">
      <c r="B61" s="56">
        <v>3</v>
      </c>
      <c r="C61" s="44" t="s">
        <v>252</v>
      </c>
      <c r="D61" s="38" t="s">
        <v>10</v>
      </c>
      <c r="E61" s="45">
        <v>2</v>
      </c>
      <c r="F61" s="39"/>
      <c r="G61" s="45">
        <f>+E61*F61</f>
        <v>0</v>
      </c>
    </row>
    <row r="62" spans="2:8" ht="15" x14ac:dyDescent="0.25">
      <c r="B62" s="56"/>
      <c r="C62" s="44"/>
      <c r="D62" s="38"/>
      <c r="E62" s="45"/>
      <c r="F62" s="39"/>
      <c r="G62" s="45"/>
    </row>
    <row r="63" spans="2:8" ht="30" x14ac:dyDescent="0.25">
      <c r="B63" s="56">
        <v>4</v>
      </c>
      <c r="C63" s="44" t="s">
        <v>71</v>
      </c>
      <c r="D63" s="38" t="s">
        <v>10</v>
      </c>
      <c r="E63" s="45">
        <v>1</v>
      </c>
      <c r="F63" s="39"/>
      <c r="G63" s="45">
        <f>+E63*F63</f>
        <v>0</v>
      </c>
    </row>
    <row r="64" spans="2:8" ht="15" x14ac:dyDescent="0.2">
      <c r="B64" s="56"/>
      <c r="F64" s="4"/>
      <c r="G64" s="5"/>
    </row>
    <row r="65" spans="1:12" x14ac:dyDescent="0.2">
      <c r="C65" s="16" t="s">
        <v>14</v>
      </c>
      <c r="D65" s="1"/>
      <c r="E65" s="3"/>
      <c r="F65" s="3"/>
      <c r="G65" s="7">
        <f>SUM(G56:G64)</f>
        <v>0</v>
      </c>
    </row>
    <row r="66" spans="1:12" x14ac:dyDescent="0.2">
      <c r="C66" s="11"/>
      <c r="G66" s="6"/>
    </row>
    <row r="67" spans="1:12" ht="15" x14ac:dyDescent="0.25">
      <c r="B67" s="29" t="s">
        <v>16</v>
      </c>
      <c r="C67" s="11" t="s">
        <v>7</v>
      </c>
      <c r="D67" s="38"/>
      <c r="L67" s="12"/>
    </row>
    <row r="68" spans="1:12" ht="15" x14ac:dyDescent="0.25">
      <c r="B68" s="57"/>
      <c r="C68" s="11"/>
      <c r="D68" s="38"/>
      <c r="L68" s="12"/>
    </row>
    <row r="69" spans="1:12" ht="30" x14ac:dyDescent="0.25">
      <c r="B69" s="56">
        <v>1</v>
      </c>
      <c r="C69" s="44" t="s">
        <v>62</v>
      </c>
      <c r="D69" s="38" t="s">
        <v>49</v>
      </c>
      <c r="E69" s="45">
        <f>E29</f>
        <v>109</v>
      </c>
      <c r="F69" s="39"/>
      <c r="G69" s="45">
        <f t="shared" ref="G69:G79" si="0">+E69*F69</f>
        <v>0</v>
      </c>
      <c r="L69" s="12"/>
    </row>
    <row r="70" spans="1:12" ht="15" x14ac:dyDescent="0.25">
      <c r="B70" s="56"/>
      <c r="C70" s="44"/>
      <c r="D70" s="38"/>
      <c r="E70" s="45"/>
      <c r="F70" s="39"/>
      <c r="G70" s="45"/>
      <c r="L70" s="12"/>
    </row>
    <row r="71" spans="1:12" ht="30" x14ac:dyDescent="0.25">
      <c r="B71" s="56">
        <v>2</v>
      </c>
      <c r="C71" s="44" t="s">
        <v>61</v>
      </c>
      <c r="D71" s="38" t="s">
        <v>9</v>
      </c>
      <c r="E71" s="45">
        <f>E27</f>
        <v>3</v>
      </c>
      <c r="F71" s="39"/>
      <c r="G71" s="45">
        <f t="shared" si="0"/>
        <v>0</v>
      </c>
      <c r="L71" s="12"/>
    </row>
    <row r="72" spans="1:12" ht="15" x14ac:dyDescent="0.25">
      <c r="B72" s="56"/>
      <c r="C72" s="44"/>
      <c r="D72" s="38"/>
      <c r="E72" s="45"/>
      <c r="F72" s="39"/>
      <c r="G72" s="45"/>
      <c r="L72" s="12"/>
    </row>
    <row r="73" spans="1:12" ht="30" x14ac:dyDescent="0.25">
      <c r="B73" s="56">
        <v>3</v>
      </c>
      <c r="C73" s="44" t="s">
        <v>33</v>
      </c>
      <c r="D73" s="38" t="s">
        <v>49</v>
      </c>
      <c r="E73" s="45">
        <f>E69</f>
        <v>109</v>
      </c>
      <c r="F73" s="39"/>
      <c r="G73" s="45">
        <f t="shared" si="0"/>
        <v>0</v>
      </c>
      <c r="L73" s="12"/>
    </row>
    <row r="74" spans="1:12" ht="15" x14ac:dyDescent="0.25">
      <c r="B74" s="56"/>
      <c r="C74" s="44"/>
      <c r="D74" s="38"/>
      <c r="E74" s="45"/>
      <c r="F74" s="39"/>
      <c r="G74" s="45"/>
      <c r="L74" s="12"/>
    </row>
    <row r="75" spans="1:12" ht="31.5" customHeight="1" x14ac:dyDescent="0.25">
      <c r="B75" s="56">
        <v>4</v>
      </c>
      <c r="C75" s="44" t="s">
        <v>63</v>
      </c>
      <c r="D75" s="38" t="s">
        <v>49</v>
      </c>
      <c r="E75" s="45">
        <f>E73+E31</f>
        <v>111</v>
      </c>
      <c r="F75" s="39"/>
      <c r="G75" s="45">
        <f t="shared" si="0"/>
        <v>0</v>
      </c>
      <c r="L75" s="12"/>
    </row>
    <row r="76" spans="1:12" ht="15" x14ac:dyDescent="0.25">
      <c r="B76" s="56"/>
      <c r="C76" s="44"/>
      <c r="D76" s="38"/>
      <c r="E76" s="45"/>
      <c r="F76" s="39"/>
      <c r="G76" s="45"/>
      <c r="L76" s="12"/>
    </row>
    <row r="77" spans="1:12" ht="30" x14ac:dyDescent="0.25">
      <c r="B77" s="56">
        <v>5</v>
      </c>
      <c r="C77" s="44" t="s">
        <v>34</v>
      </c>
      <c r="D77" s="38" t="s">
        <v>49</v>
      </c>
      <c r="E77" s="45">
        <f>E75</f>
        <v>111</v>
      </c>
      <c r="F77" s="39"/>
      <c r="G77" s="45">
        <f t="shared" si="0"/>
        <v>0</v>
      </c>
      <c r="L77" s="12"/>
    </row>
    <row r="78" spans="1:12" ht="15" x14ac:dyDescent="0.25">
      <c r="B78" s="56"/>
      <c r="C78" s="44"/>
      <c r="D78" s="38"/>
      <c r="E78" s="45"/>
      <c r="F78" s="39"/>
      <c r="G78" s="45"/>
      <c r="L78" s="12"/>
    </row>
    <row r="79" spans="1:12" ht="30" x14ac:dyDescent="0.25">
      <c r="B79" s="56">
        <v>6</v>
      </c>
      <c r="C79" s="44" t="s">
        <v>21</v>
      </c>
      <c r="D79" s="38" t="s">
        <v>9</v>
      </c>
      <c r="E79" s="45">
        <f>E13</f>
        <v>36.5</v>
      </c>
      <c r="F79" s="39"/>
      <c r="G79" s="45">
        <f t="shared" si="0"/>
        <v>0</v>
      </c>
    </row>
    <row r="80" spans="1:12" s="18" customFormat="1" ht="15" x14ac:dyDescent="0.25">
      <c r="A80" s="25"/>
      <c r="B80" s="56"/>
      <c r="C80" s="44"/>
      <c r="D80" s="38"/>
      <c r="E80" s="45"/>
      <c r="F80" s="39"/>
      <c r="G80" s="45"/>
      <c r="I80"/>
      <c r="J80"/>
      <c r="K80"/>
      <c r="L80"/>
    </row>
    <row r="81" spans="1:12" s="18" customFormat="1" ht="15" x14ac:dyDescent="0.25">
      <c r="A81" s="25"/>
      <c r="B81" s="56">
        <v>7</v>
      </c>
      <c r="C81" s="44" t="s">
        <v>23</v>
      </c>
      <c r="D81" s="38" t="s">
        <v>9</v>
      </c>
      <c r="E81" s="45">
        <f>E79</f>
        <v>36.5</v>
      </c>
      <c r="F81" s="39"/>
      <c r="G81" s="45">
        <f>+E81*F81</f>
        <v>0</v>
      </c>
      <c r="I81"/>
      <c r="J81"/>
      <c r="K81"/>
      <c r="L81"/>
    </row>
    <row r="82" spans="1:12" s="18" customFormat="1" ht="15" x14ac:dyDescent="0.25">
      <c r="A82" s="25"/>
      <c r="B82" s="56"/>
      <c r="C82" s="44"/>
      <c r="D82" s="38"/>
      <c r="E82" s="45"/>
      <c r="F82" s="39"/>
      <c r="G82" s="45"/>
      <c r="I82"/>
      <c r="J82"/>
      <c r="K82"/>
      <c r="L82"/>
    </row>
    <row r="83" spans="1:12" s="18" customFormat="1" ht="15" x14ac:dyDescent="0.25">
      <c r="A83" s="25"/>
      <c r="B83" s="56">
        <v>8</v>
      </c>
      <c r="C83" s="44" t="s">
        <v>22</v>
      </c>
      <c r="D83" s="38" t="s">
        <v>9</v>
      </c>
      <c r="E83" s="45">
        <f>E81</f>
        <v>36.5</v>
      </c>
      <c r="F83" s="39"/>
      <c r="G83" s="45">
        <f>+E83*F83</f>
        <v>0</v>
      </c>
      <c r="I83"/>
      <c r="J83"/>
      <c r="K83"/>
      <c r="L83"/>
    </row>
    <row r="84" spans="1:12" s="18" customFormat="1" ht="15" x14ac:dyDescent="0.25">
      <c r="A84" s="25"/>
      <c r="B84" s="56"/>
      <c r="C84" s="50"/>
      <c r="D84" s="38"/>
      <c r="E84" s="45"/>
      <c r="F84" s="45"/>
      <c r="G84" s="45"/>
      <c r="I84"/>
      <c r="J84"/>
      <c r="K84"/>
      <c r="L84"/>
    </row>
    <row r="85" spans="1:12" s="18" customFormat="1" ht="15" x14ac:dyDescent="0.25">
      <c r="A85" s="25"/>
      <c r="B85" s="56">
        <v>9</v>
      </c>
      <c r="C85" s="50" t="s">
        <v>28</v>
      </c>
      <c r="D85" s="38" t="s">
        <v>27</v>
      </c>
      <c r="E85" s="45">
        <v>1</v>
      </c>
      <c r="F85" s="51"/>
      <c r="G85" s="45">
        <f>+E85*F85</f>
        <v>0</v>
      </c>
      <c r="I85"/>
      <c r="J85"/>
      <c r="K85"/>
      <c r="L85"/>
    </row>
    <row r="86" spans="1:12" s="18" customFormat="1" ht="15" x14ac:dyDescent="0.2">
      <c r="A86" s="25"/>
      <c r="B86" s="56"/>
      <c r="C86" s="12"/>
      <c r="D86"/>
      <c r="E86" s="2"/>
      <c r="F86" s="31"/>
      <c r="G86" s="5"/>
      <c r="I86"/>
      <c r="J86"/>
      <c r="K86"/>
      <c r="L86"/>
    </row>
    <row r="87" spans="1:12" s="18" customFormat="1" ht="15" x14ac:dyDescent="0.2">
      <c r="A87" s="25"/>
      <c r="B87" s="56"/>
      <c r="C87" s="16" t="s">
        <v>15</v>
      </c>
      <c r="D87" s="1"/>
      <c r="E87" s="3"/>
      <c r="F87" s="3"/>
      <c r="G87" s="7">
        <f>SUM(G68:G85)</f>
        <v>0</v>
      </c>
      <c r="I87"/>
      <c r="J87"/>
      <c r="K87"/>
      <c r="L87"/>
    </row>
    <row r="92" spans="1:12" s="18" customFormat="1" x14ac:dyDescent="0.2">
      <c r="A92" s="25"/>
      <c r="B92" s="17"/>
      <c r="C92"/>
      <c r="D92"/>
      <c r="E92" s="2"/>
      <c r="F92" s="2"/>
      <c r="G92" s="2"/>
      <c r="I92"/>
      <c r="J92"/>
      <c r="K92"/>
      <c r="L92"/>
    </row>
    <row r="93" spans="1:12" s="18" customFormat="1" x14ac:dyDescent="0.2">
      <c r="A93" s="25"/>
      <c r="B93" s="17"/>
      <c r="C93"/>
      <c r="D93"/>
      <c r="E93" s="2"/>
      <c r="F93" s="2"/>
      <c r="G93" s="2"/>
      <c r="I93"/>
      <c r="J93"/>
      <c r="K93"/>
      <c r="L93"/>
    </row>
    <row r="106" spans="3:3" x14ac:dyDescent="0.2">
      <c r="C106" s="20"/>
    </row>
  </sheetData>
  <mergeCells count="10">
    <mergeCell ref="D7:F7"/>
    <mergeCell ref="D8:F8"/>
    <mergeCell ref="D9:F9"/>
    <mergeCell ref="D10:F10"/>
    <mergeCell ref="B1:G1"/>
    <mergeCell ref="B2:G2"/>
    <mergeCell ref="B3:G3"/>
    <mergeCell ref="B4:G4"/>
    <mergeCell ref="D5:F5"/>
    <mergeCell ref="D6:F6"/>
  </mergeCells>
  <printOptions gridLines="1"/>
  <pageMargins left="1.1023622047244095" right="0.19685039370078741" top="0.70866141732283472" bottom="0.47244094488188981" header="0" footer="0"/>
  <pageSetup paperSize="9" orientation="portrait" r:id="rId1"/>
  <headerFooter alignWithMargins="0">
    <oddHeader>&amp;L&amp;"Arial Narrow,Navadno"&amp;9KANALIZACIJA MALE ŽABLJE&amp;C&amp;"Arial Narrow,Navadno"&amp;9FEKALNI KANAL FB5&amp;R&amp;"Arial Narrow,Navadno"&amp;9DETAJL INFRASTRUKTURA d.o.o., NA PRODU 13, Vipava</oddHeader>
    <oddFooter>&amp;C&amp;9stran&amp;P</oddFooter>
  </headerFooter>
  <rowBreaks count="2" manualBreakCount="2">
    <brk id="10" min="1" max="6" man="1"/>
    <brk id="34" min="1" max="6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L131"/>
  <sheetViews>
    <sheetView view="pageBreakPreview" zoomScaleNormal="100" zoomScaleSheetLayoutView="100" workbookViewId="0">
      <selection activeCell="G13" sqref="G13"/>
    </sheetView>
  </sheetViews>
  <sheetFormatPr defaultRowHeight="12.75" x14ac:dyDescent="0.2"/>
  <cols>
    <col min="1" max="1" width="9.140625" style="25"/>
    <col min="2" max="2" width="6.7109375" style="17" customWidth="1"/>
    <col min="3" max="3" width="42.7109375" style="12" customWidth="1"/>
    <col min="4" max="4" width="8.140625" customWidth="1"/>
    <col min="5" max="5" width="9.140625" style="2" customWidth="1"/>
    <col min="6" max="6" width="9.42578125" style="2" customWidth="1"/>
    <col min="7" max="7" width="13.85546875" style="2" customWidth="1"/>
    <col min="8" max="8" width="14.7109375" style="18" customWidth="1"/>
    <col min="9" max="10" width="11.7109375" bestFit="1" customWidth="1"/>
  </cols>
  <sheetData>
    <row r="1" spans="1:12" ht="38.25" customHeight="1" x14ac:dyDescent="0.25">
      <c r="B1" s="248" t="s">
        <v>53</v>
      </c>
      <c r="C1" s="249"/>
      <c r="D1" s="249"/>
      <c r="E1" s="249"/>
      <c r="F1" s="249"/>
      <c r="G1" s="249"/>
    </row>
    <row r="2" spans="1:12" ht="16.5" x14ac:dyDescent="0.25">
      <c r="B2" s="250" t="s">
        <v>132</v>
      </c>
      <c r="C2" s="250"/>
      <c r="D2" s="250"/>
      <c r="E2" s="250"/>
      <c r="F2" s="250"/>
      <c r="G2" s="250"/>
    </row>
    <row r="3" spans="1:12" ht="18" customHeight="1" x14ac:dyDescent="0.25">
      <c r="B3" s="250" t="s">
        <v>18</v>
      </c>
      <c r="C3" s="250"/>
      <c r="D3" s="250"/>
      <c r="E3" s="250"/>
      <c r="F3" s="250"/>
      <c r="G3" s="250"/>
    </row>
    <row r="4" spans="1:12" ht="13.5" thickBot="1" x14ac:dyDescent="0.25">
      <c r="B4" s="251"/>
      <c r="C4" s="251"/>
      <c r="D4" s="251"/>
      <c r="E4" s="251"/>
      <c r="F4" s="251"/>
      <c r="G4" s="251"/>
    </row>
    <row r="5" spans="1:12" ht="15" x14ac:dyDescent="0.2">
      <c r="B5" s="26" t="s">
        <v>0</v>
      </c>
      <c r="C5" s="13" t="s">
        <v>1</v>
      </c>
      <c r="D5" s="252"/>
      <c r="E5" s="252"/>
      <c r="F5" s="252"/>
      <c r="G5" s="8">
        <f>+G24</f>
        <v>0</v>
      </c>
    </row>
    <row r="6" spans="1:12" ht="15" x14ac:dyDescent="0.2">
      <c r="B6" s="27" t="s">
        <v>2</v>
      </c>
      <c r="C6" s="14" t="s">
        <v>30</v>
      </c>
      <c r="D6" s="245"/>
      <c r="E6" s="245"/>
      <c r="F6" s="245"/>
      <c r="G6" s="9">
        <f>G34</f>
        <v>0</v>
      </c>
    </row>
    <row r="7" spans="1:12" s="18" customFormat="1" ht="15" x14ac:dyDescent="0.2">
      <c r="A7" s="25"/>
      <c r="B7" s="27" t="s">
        <v>4</v>
      </c>
      <c r="C7" s="14" t="s">
        <v>3</v>
      </c>
      <c r="D7" s="245"/>
      <c r="E7" s="245"/>
      <c r="F7" s="245"/>
      <c r="G7" s="9">
        <f>+G55</f>
        <v>0</v>
      </c>
      <c r="I7"/>
      <c r="J7"/>
      <c r="K7"/>
      <c r="L7"/>
    </row>
    <row r="8" spans="1:12" s="18" customFormat="1" ht="15" x14ac:dyDescent="0.2">
      <c r="A8" s="25"/>
      <c r="B8" s="27" t="s">
        <v>6</v>
      </c>
      <c r="C8" s="14" t="s">
        <v>5</v>
      </c>
      <c r="D8" s="245"/>
      <c r="E8" s="245"/>
      <c r="F8" s="245"/>
      <c r="G8" s="9">
        <f>+G68</f>
        <v>0</v>
      </c>
      <c r="I8"/>
      <c r="J8"/>
      <c r="K8"/>
      <c r="L8"/>
    </row>
    <row r="9" spans="1:12" s="18" customFormat="1" ht="15" x14ac:dyDescent="0.2">
      <c r="A9" s="25"/>
      <c r="B9" s="27" t="s">
        <v>16</v>
      </c>
      <c r="C9" s="14" t="s">
        <v>137</v>
      </c>
      <c r="D9" s="245"/>
      <c r="E9" s="245"/>
      <c r="F9" s="245"/>
      <c r="G9" s="9">
        <f>G92</f>
        <v>0</v>
      </c>
      <c r="I9"/>
      <c r="J9"/>
      <c r="K9"/>
      <c r="L9"/>
    </row>
    <row r="10" spans="1:12" s="18" customFormat="1" ht="15.75" thickBot="1" x14ac:dyDescent="0.25">
      <c r="A10" s="25"/>
      <c r="B10" s="28" t="s">
        <v>149</v>
      </c>
      <c r="C10" s="15" t="s">
        <v>7</v>
      </c>
      <c r="D10" s="246"/>
      <c r="E10" s="246"/>
      <c r="F10" s="246"/>
      <c r="G10" s="10">
        <f>+G112</f>
        <v>0</v>
      </c>
      <c r="I10"/>
      <c r="J10"/>
      <c r="K10"/>
      <c r="L10"/>
    </row>
    <row r="11" spans="1:12" s="18" customFormat="1" ht="16.5" thickTop="1" thickBot="1" x14ac:dyDescent="0.25">
      <c r="A11" s="25"/>
      <c r="B11" s="32"/>
      <c r="C11" s="33" t="s">
        <v>24</v>
      </c>
      <c r="D11" s="247"/>
      <c r="E11" s="247"/>
      <c r="F11" s="247"/>
      <c r="G11" s="34">
        <f>SUM(G5:G10)</f>
        <v>0</v>
      </c>
      <c r="I11"/>
      <c r="J11"/>
      <c r="K11"/>
      <c r="L11"/>
    </row>
    <row r="12" spans="1:12" s="18" customFormat="1" x14ac:dyDescent="0.2">
      <c r="A12" s="25"/>
      <c r="B12" s="29" t="s">
        <v>0</v>
      </c>
      <c r="C12" s="11" t="s">
        <v>8</v>
      </c>
      <c r="D12"/>
      <c r="E12" s="2"/>
      <c r="F12" s="2"/>
      <c r="G12" s="2"/>
      <c r="I12"/>
      <c r="J12"/>
      <c r="K12"/>
      <c r="L12"/>
    </row>
    <row r="13" spans="1:12" ht="15" x14ac:dyDescent="0.2">
      <c r="B13" s="56"/>
    </row>
    <row r="14" spans="1:12" s="18" customFormat="1" ht="15.75" customHeight="1" x14ac:dyDescent="0.25">
      <c r="A14" s="25"/>
      <c r="B14" s="56">
        <v>1</v>
      </c>
      <c r="C14" s="44" t="s">
        <v>25</v>
      </c>
      <c r="D14" s="38" t="s">
        <v>9</v>
      </c>
      <c r="E14" s="45">
        <v>307.54000000000002</v>
      </c>
      <c r="F14" s="39"/>
      <c r="G14" s="45">
        <f>+E14*F14</f>
        <v>0</v>
      </c>
      <c r="I14"/>
      <c r="J14"/>
      <c r="K14"/>
      <c r="L14"/>
    </row>
    <row r="15" spans="1:12" s="18" customFormat="1" ht="15" x14ac:dyDescent="0.2">
      <c r="A15" s="25"/>
      <c r="B15" s="56"/>
      <c r="C15" s="43"/>
      <c r="D15" s="40"/>
      <c r="E15" s="41"/>
      <c r="F15" s="42"/>
      <c r="G15" s="41"/>
      <c r="I15"/>
      <c r="J15"/>
      <c r="K15"/>
      <c r="L15"/>
    </row>
    <row r="16" spans="1:12" s="18" customFormat="1" ht="30" x14ac:dyDescent="0.25">
      <c r="A16" s="25"/>
      <c r="B16" s="56">
        <v>2</v>
      </c>
      <c r="C16" s="44" t="s">
        <v>17</v>
      </c>
      <c r="D16" s="38" t="s">
        <v>10</v>
      </c>
      <c r="E16" s="45">
        <v>23</v>
      </c>
      <c r="F16" s="39"/>
      <c r="G16" s="45">
        <f>+E16*F16</f>
        <v>0</v>
      </c>
      <c r="I16"/>
      <c r="J16"/>
      <c r="K16"/>
      <c r="L16"/>
    </row>
    <row r="17" spans="1:12" s="18" customFormat="1" ht="15" x14ac:dyDescent="0.25">
      <c r="A17" s="25"/>
      <c r="B17" s="56"/>
      <c r="C17" s="44"/>
      <c r="D17" s="38"/>
      <c r="E17" s="45"/>
      <c r="F17" s="39"/>
      <c r="G17" s="45"/>
      <c r="I17"/>
      <c r="J17"/>
      <c r="K17"/>
      <c r="L17"/>
    </row>
    <row r="18" spans="1:12" s="18" customFormat="1" ht="165" x14ac:dyDescent="0.25">
      <c r="A18" s="25"/>
      <c r="B18" s="56">
        <v>3</v>
      </c>
      <c r="C18" s="44" t="s">
        <v>64</v>
      </c>
      <c r="D18" s="38" t="s">
        <v>27</v>
      </c>
      <c r="E18" s="45">
        <v>1</v>
      </c>
      <c r="F18" s="39"/>
      <c r="G18" s="45">
        <f>+E18*F18</f>
        <v>0</v>
      </c>
      <c r="I18"/>
      <c r="J18"/>
      <c r="K18"/>
      <c r="L18"/>
    </row>
    <row r="19" spans="1:12" s="18" customFormat="1" ht="15" x14ac:dyDescent="0.25">
      <c r="A19" s="25"/>
      <c r="B19" s="56"/>
      <c r="C19" s="44"/>
      <c r="D19" s="38"/>
      <c r="E19" s="45"/>
      <c r="F19" s="39"/>
      <c r="G19" s="45"/>
      <c r="I19"/>
      <c r="J19"/>
      <c r="K19"/>
      <c r="L19"/>
    </row>
    <row r="20" spans="1:12" s="18" customFormat="1" ht="60" x14ac:dyDescent="0.25">
      <c r="A20" s="25"/>
      <c r="B20" s="56">
        <v>4</v>
      </c>
      <c r="C20" s="58" t="s">
        <v>67</v>
      </c>
      <c r="D20" s="38" t="s">
        <v>27</v>
      </c>
      <c r="E20" s="45">
        <v>0.08</v>
      </c>
      <c r="F20" s="39"/>
      <c r="G20" s="45">
        <f>+E20*F20</f>
        <v>0</v>
      </c>
      <c r="I20"/>
      <c r="J20"/>
      <c r="K20"/>
      <c r="L20"/>
    </row>
    <row r="21" spans="1:12" s="18" customFormat="1" ht="15" x14ac:dyDescent="0.25">
      <c r="A21" s="25"/>
      <c r="B21" s="56"/>
      <c r="C21" s="44"/>
      <c r="D21" s="38"/>
      <c r="E21" s="45"/>
      <c r="F21" s="39"/>
      <c r="G21" s="45"/>
      <c r="I21"/>
      <c r="J21"/>
      <c r="K21"/>
      <c r="L21"/>
    </row>
    <row r="22" spans="1:12" s="18" customFormat="1" ht="45" x14ac:dyDescent="0.25">
      <c r="A22" s="25"/>
      <c r="B22" s="56">
        <v>5</v>
      </c>
      <c r="C22" s="44" t="s">
        <v>35</v>
      </c>
      <c r="D22" s="38" t="s">
        <v>27</v>
      </c>
      <c r="E22" s="45">
        <f>E20</f>
        <v>0.08</v>
      </c>
      <c r="F22" s="39"/>
      <c r="G22" s="45">
        <f>+E22*F22</f>
        <v>0</v>
      </c>
      <c r="I22"/>
      <c r="J22"/>
      <c r="K22"/>
      <c r="L22"/>
    </row>
    <row r="23" spans="1:12" s="18" customFormat="1" ht="10.5" customHeight="1" x14ac:dyDescent="0.2">
      <c r="A23" s="25"/>
      <c r="B23" s="56"/>
      <c r="C23" s="30"/>
      <c r="D23"/>
      <c r="E23" s="2"/>
      <c r="F23" s="4"/>
      <c r="G23" s="5"/>
      <c r="I23"/>
      <c r="J23"/>
      <c r="K23"/>
      <c r="L23"/>
    </row>
    <row r="24" spans="1:12" s="18" customFormat="1" ht="15" x14ac:dyDescent="0.2">
      <c r="A24" s="25"/>
      <c r="B24" s="56"/>
      <c r="C24" s="16" t="s">
        <v>12</v>
      </c>
      <c r="D24" s="1"/>
      <c r="E24" s="3"/>
      <c r="F24" s="3"/>
      <c r="G24" s="7">
        <f>SUM(G14:G23)</f>
        <v>0</v>
      </c>
      <c r="I24"/>
      <c r="J24"/>
      <c r="K24"/>
      <c r="L24"/>
    </row>
    <row r="25" spans="1:12" s="18" customFormat="1" ht="15" x14ac:dyDescent="0.25">
      <c r="A25" s="25"/>
      <c r="B25" s="17"/>
      <c r="C25" s="21"/>
      <c r="D25" s="55"/>
      <c r="E25" s="23"/>
      <c r="F25" s="23"/>
      <c r="G25" s="24"/>
      <c r="I25"/>
      <c r="J25"/>
      <c r="K25"/>
      <c r="L25"/>
    </row>
    <row r="26" spans="1:12" s="18" customFormat="1" ht="15" x14ac:dyDescent="0.25">
      <c r="A26" s="25"/>
      <c r="B26" s="29" t="s">
        <v>2</v>
      </c>
      <c r="C26" s="21" t="s">
        <v>30</v>
      </c>
      <c r="D26" s="55"/>
      <c r="E26" s="23"/>
      <c r="F26" s="23"/>
      <c r="G26" s="24"/>
      <c r="I26"/>
      <c r="J26"/>
      <c r="K26"/>
      <c r="L26"/>
    </row>
    <row r="27" spans="1:12" s="18" customFormat="1" ht="15" x14ac:dyDescent="0.25">
      <c r="A27" s="25"/>
      <c r="B27" s="56"/>
      <c r="C27" s="21"/>
      <c r="D27" s="55"/>
      <c r="E27" s="23"/>
      <c r="F27" s="23"/>
      <c r="G27" s="24"/>
      <c r="I27"/>
      <c r="J27"/>
      <c r="K27"/>
      <c r="L27"/>
    </row>
    <row r="28" spans="1:12" s="18" customFormat="1" ht="30" x14ac:dyDescent="0.25">
      <c r="A28" s="25"/>
      <c r="B28" s="56">
        <v>1</v>
      </c>
      <c r="C28" s="52" t="s">
        <v>32</v>
      </c>
      <c r="D28" s="55" t="s">
        <v>9</v>
      </c>
      <c r="E28" s="23">
        <v>5</v>
      </c>
      <c r="F28" s="39"/>
      <c r="G28" s="45">
        <f>F28*E28</f>
        <v>0</v>
      </c>
      <c r="I28"/>
      <c r="J28"/>
      <c r="K28"/>
      <c r="L28"/>
    </row>
    <row r="29" spans="1:12" s="18" customFormat="1" ht="15" x14ac:dyDescent="0.25">
      <c r="A29" s="25"/>
      <c r="B29" s="56"/>
      <c r="C29" s="52"/>
      <c r="D29" s="55"/>
      <c r="E29" s="23"/>
      <c r="F29" s="39"/>
      <c r="G29" s="45"/>
      <c r="I29"/>
      <c r="J29"/>
      <c r="K29"/>
      <c r="L29"/>
    </row>
    <row r="30" spans="1:12" s="18" customFormat="1" ht="90" x14ac:dyDescent="0.25">
      <c r="A30" s="25"/>
      <c r="B30" s="56">
        <v>2</v>
      </c>
      <c r="C30" s="52" t="s">
        <v>42</v>
      </c>
      <c r="D30" s="38" t="s">
        <v>49</v>
      </c>
      <c r="E30" s="23">
        <v>554</v>
      </c>
      <c r="F30" s="39"/>
      <c r="G30" s="45">
        <f>F30*E30</f>
        <v>0</v>
      </c>
      <c r="I30"/>
      <c r="J30"/>
      <c r="K30"/>
      <c r="L30"/>
    </row>
    <row r="31" spans="1:12" s="18" customFormat="1" ht="15" x14ac:dyDescent="0.25">
      <c r="A31" s="25"/>
      <c r="B31" s="56"/>
      <c r="C31" s="52"/>
      <c r="D31" s="38"/>
      <c r="E31" s="23"/>
      <c r="F31" s="39"/>
      <c r="G31" s="45"/>
      <c r="I31"/>
      <c r="J31"/>
      <c r="K31"/>
      <c r="L31"/>
    </row>
    <row r="32" spans="1:12" s="18" customFormat="1" ht="60" x14ac:dyDescent="0.25">
      <c r="A32" s="25"/>
      <c r="B32" s="56">
        <v>3</v>
      </c>
      <c r="C32" s="52" t="s">
        <v>246</v>
      </c>
      <c r="D32" s="38" t="s">
        <v>49</v>
      </c>
      <c r="E32" s="23">
        <v>2</v>
      </c>
      <c r="F32" s="39"/>
      <c r="G32" s="45">
        <f>F32*E32</f>
        <v>0</v>
      </c>
      <c r="I32"/>
      <c r="J32"/>
      <c r="K32"/>
      <c r="L32"/>
    </row>
    <row r="33" spans="1:12" s="18" customFormat="1" ht="15" x14ac:dyDescent="0.25">
      <c r="A33" s="25"/>
      <c r="B33" s="56"/>
      <c r="C33" s="52"/>
      <c r="D33" s="22"/>
      <c r="E33" s="23"/>
      <c r="F33" s="39"/>
      <c r="G33" s="45"/>
      <c r="I33"/>
      <c r="J33"/>
      <c r="K33"/>
      <c r="L33"/>
    </row>
    <row r="34" spans="1:12" s="18" customFormat="1" x14ac:dyDescent="0.2">
      <c r="A34" s="25"/>
      <c r="B34" s="17"/>
      <c r="C34" s="16" t="s">
        <v>31</v>
      </c>
      <c r="D34" s="1"/>
      <c r="E34" s="3"/>
      <c r="F34" s="3"/>
      <c r="G34" s="7">
        <f>SUM(G28:G33)</f>
        <v>0</v>
      </c>
      <c r="I34"/>
      <c r="J34"/>
      <c r="K34"/>
      <c r="L34"/>
    </row>
    <row r="35" spans="1:12" s="18" customFormat="1" ht="15" x14ac:dyDescent="0.25">
      <c r="A35" s="25"/>
      <c r="B35" s="17"/>
      <c r="C35" s="21"/>
      <c r="D35" s="22"/>
      <c r="E35" s="23"/>
      <c r="F35" s="23"/>
      <c r="G35" s="45"/>
      <c r="I35"/>
      <c r="J35"/>
      <c r="K35"/>
      <c r="L35"/>
    </row>
    <row r="36" spans="1:12" s="18" customFormat="1" ht="15" x14ac:dyDescent="0.25">
      <c r="A36" s="25"/>
      <c r="B36" s="29" t="s">
        <v>4</v>
      </c>
      <c r="C36" s="11" t="s">
        <v>11</v>
      </c>
      <c r="D36"/>
      <c r="E36" s="2"/>
      <c r="F36" s="2"/>
      <c r="G36" s="45"/>
      <c r="I36"/>
      <c r="J36"/>
      <c r="K36"/>
      <c r="L36"/>
    </row>
    <row r="37" spans="1:12" s="18" customFormat="1" ht="15" x14ac:dyDescent="0.25">
      <c r="A37" s="25"/>
      <c r="B37" s="57"/>
      <c r="C37" s="11"/>
      <c r="D37"/>
      <c r="E37" s="2"/>
      <c r="F37" s="2"/>
      <c r="G37" s="45"/>
      <c r="I37"/>
      <c r="J37"/>
      <c r="K37"/>
      <c r="L37"/>
    </row>
    <row r="38" spans="1:12" ht="90" x14ac:dyDescent="0.25">
      <c r="B38" s="56">
        <v>1</v>
      </c>
      <c r="C38" s="44" t="s">
        <v>65</v>
      </c>
      <c r="D38" s="47"/>
      <c r="E38" s="48"/>
      <c r="F38" s="49"/>
      <c r="G38" s="45"/>
    </row>
    <row r="39" spans="1:12" ht="18" x14ac:dyDescent="0.25">
      <c r="B39" s="56"/>
      <c r="C39" s="44" t="s">
        <v>51</v>
      </c>
      <c r="D39" s="38" t="s">
        <v>48</v>
      </c>
      <c r="E39" s="45">
        <f>ROUND(0.3*H39,1)</f>
        <v>151.19999999999999</v>
      </c>
      <c r="F39" s="39"/>
      <c r="G39" s="45">
        <f>F39*E39</f>
        <v>0</v>
      </c>
      <c r="H39" s="18">
        <v>504</v>
      </c>
    </row>
    <row r="40" spans="1:12" ht="15" x14ac:dyDescent="0.25">
      <c r="B40" s="56"/>
      <c r="C40" s="46"/>
      <c r="D40" s="38"/>
      <c r="E40" s="45"/>
      <c r="F40" s="39"/>
      <c r="G40" s="45"/>
      <c r="J40" s="18"/>
    </row>
    <row r="41" spans="1:12" ht="18" x14ac:dyDescent="0.25">
      <c r="B41" s="56"/>
      <c r="C41" s="44" t="s">
        <v>56</v>
      </c>
      <c r="D41" s="38" t="s">
        <v>48</v>
      </c>
      <c r="E41" s="45">
        <f>ROUND(0.6*H39,1)</f>
        <v>302.39999999999998</v>
      </c>
      <c r="F41" s="39"/>
      <c r="G41" s="45">
        <f>F41*E41</f>
        <v>0</v>
      </c>
      <c r="I41" s="18"/>
      <c r="J41" s="18"/>
    </row>
    <row r="42" spans="1:12" ht="15" x14ac:dyDescent="0.25">
      <c r="B42" s="56"/>
      <c r="C42" s="44"/>
      <c r="D42" s="38"/>
      <c r="E42" s="45"/>
      <c r="F42" s="39"/>
      <c r="G42" s="45"/>
      <c r="I42" s="18"/>
      <c r="J42" s="18"/>
    </row>
    <row r="43" spans="1:12" ht="18" x14ac:dyDescent="0.25">
      <c r="B43" s="56"/>
      <c r="C43" s="44" t="s">
        <v>55</v>
      </c>
      <c r="D43" s="38" t="s">
        <v>48</v>
      </c>
      <c r="E43" s="45">
        <f>ROUND(0.1*H39,1)</f>
        <v>50.4</v>
      </c>
      <c r="F43" s="39"/>
      <c r="G43" s="45">
        <f>F43*E43</f>
        <v>0</v>
      </c>
      <c r="I43" s="18"/>
      <c r="J43" s="18"/>
    </row>
    <row r="44" spans="1:12" ht="15" x14ac:dyDescent="0.25">
      <c r="B44" s="56"/>
      <c r="C44" s="44"/>
      <c r="D44" s="38"/>
      <c r="E44" s="45"/>
      <c r="F44" s="39"/>
      <c r="G44" s="45"/>
      <c r="I44" s="18"/>
      <c r="J44" s="18"/>
    </row>
    <row r="45" spans="1:12" ht="30" x14ac:dyDescent="0.25">
      <c r="B45" s="56">
        <v>2</v>
      </c>
      <c r="C45" s="44" t="s">
        <v>26</v>
      </c>
      <c r="D45" s="38" t="s">
        <v>49</v>
      </c>
      <c r="E45" s="45">
        <v>271</v>
      </c>
      <c r="F45" s="39"/>
      <c r="G45" s="45">
        <f>F45*E45</f>
        <v>0</v>
      </c>
    </row>
    <row r="46" spans="1:12" ht="15" x14ac:dyDescent="0.25">
      <c r="B46" s="56"/>
      <c r="C46" s="44"/>
      <c r="D46" s="38"/>
      <c r="E46" s="45"/>
      <c r="F46" s="39"/>
      <c r="G46" s="45"/>
    </row>
    <row r="47" spans="1:12" ht="60" x14ac:dyDescent="0.25">
      <c r="B47" s="56">
        <v>3</v>
      </c>
      <c r="C47" s="44" t="s">
        <v>254</v>
      </c>
      <c r="D47" s="38" t="s">
        <v>48</v>
      </c>
      <c r="E47" s="45">
        <v>92</v>
      </c>
      <c r="F47" s="39"/>
      <c r="G47" s="45">
        <f>F47*E47</f>
        <v>0</v>
      </c>
    </row>
    <row r="48" spans="1:12" ht="15" x14ac:dyDescent="0.25">
      <c r="B48" s="56"/>
      <c r="C48" s="44"/>
      <c r="D48" s="38"/>
      <c r="E48" s="45"/>
      <c r="F48" s="39"/>
      <c r="G48" s="45"/>
    </row>
    <row r="49" spans="2:8" ht="75" x14ac:dyDescent="0.25">
      <c r="B49" s="56">
        <v>4</v>
      </c>
      <c r="C49" s="44" t="s">
        <v>248</v>
      </c>
      <c r="D49" s="38" t="s">
        <v>48</v>
      </c>
      <c r="E49" s="45">
        <v>306</v>
      </c>
      <c r="F49" s="39"/>
      <c r="G49" s="45">
        <f>+E49*F49</f>
        <v>0</v>
      </c>
      <c r="H49" s="35"/>
    </row>
    <row r="50" spans="2:8" ht="15" x14ac:dyDescent="0.25">
      <c r="B50" s="56"/>
      <c r="C50" s="44"/>
      <c r="D50" s="38"/>
      <c r="E50" s="45"/>
      <c r="F50" s="39"/>
      <c r="G50" s="45"/>
      <c r="H50" s="35"/>
    </row>
    <row r="51" spans="2:8" ht="60" x14ac:dyDescent="0.25">
      <c r="B51" s="56">
        <v>5</v>
      </c>
      <c r="C51" s="44" t="s">
        <v>249</v>
      </c>
      <c r="D51" s="38" t="s">
        <v>48</v>
      </c>
      <c r="E51" s="45">
        <v>98</v>
      </c>
      <c r="F51" s="39"/>
      <c r="G51" s="45">
        <f>+E51*F51</f>
        <v>0</v>
      </c>
      <c r="H51" s="35"/>
    </row>
    <row r="52" spans="2:8" ht="15" x14ac:dyDescent="0.25">
      <c r="B52" s="56"/>
      <c r="C52" s="44"/>
      <c r="D52" s="38"/>
      <c r="E52" s="45"/>
      <c r="F52" s="39"/>
      <c r="G52" s="45"/>
      <c r="H52" s="35"/>
    </row>
    <row r="53" spans="2:8" ht="45" x14ac:dyDescent="0.25">
      <c r="B53" s="56">
        <v>6</v>
      </c>
      <c r="C53" s="44" t="s">
        <v>68</v>
      </c>
      <c r="D53" s="22" t="s">
        <v>19</v>
      </c>
      <c r="E53" s="23">
        <v>1.8</v>
      </c>
      <c r="F53" s="36"/>
      <c r="G53" s="45">
        <f>+E53*F53</f>
        <v>0</v>
      </c>
      <c r="H53" s="35"/>
    </row>
    <row r="54" spans="2:8" ht="15" x14ac:dyDescent="0.25">
      <c r="B54" s="56"/>
      <c r="C54" s="44"/>
      <c r="D54" s="22"/>
      <c r="E54" s="23"/>
      <c r="F54" s="36"/>
      <c r="G54" s="45"/>
      <c r="H54" s="35"/>
    </row>
    <row r="55" spans="2:8" x14ac:dyDescent="0.2">
      <c r="C55" s="16" t="s">
        <v>13</v>
      </c>
      <c r="D55" s="1"/>
      <c r="E55" s="3"/>
      <c r="F55" s="3"/>
      <c r="G55" s="7">
        <f>SUM(G38:G54)</f>
        <v>0</v>
      </c>
    </row>
    <row r="57" spans="2:8" x14ac:dyDescent="0.2">
      <c r="B57" s="29" t="s">
        <v>6</v>
      </c>
      <c r="C57" s="11" t="s">
        <v>5</v>
      </c>
    </row>
    <row r="58" spans="2:8" x14ac:dyDescent="0.2">
      <c r="B58" s="29"/>
      <c r="C58" s="11"/>
    </row>
    <row r="59" spans="2:8" ht="75" x14ac:dyDescent="0.25">
      <c r="B59" s="56">
        <v>1</v>
      </c>
      <c r="C59" s="67" t="s">
        <v>261</v>
      </c>
      <c r="D59" s="38" t="s">
        <v>9</v>
      </c>
      <c r="E59" s="45">
        <f>E14</f>
        <v>307.54000000000002</v>
      </c>
      <c r="F59" s="39"/>
      <c r="G59" s="45">
        <f>+E59*F59</f>
        <v>0</v>
      </c>
    </row>
    <row r="60" spans="2:8" ht="15" x14ac:dyDescent="0.25">
      <c r="B60" s="56"/>
      <c r="C60" s="44"/>
      <c r="D60" s="38"/>
      <c r="E60" s="45"/>
      <c r="F60" s="39"/>
      <c r="G60" s="45"/>
    </row>
    <row r="61" spans="2:8" ht="120" x14ac:dyDescent="0.25">
      <c r="B61" s="56">
        <v>2</v>
      </c>
      <c r="C61" s="68" t="s">
        <v>136</v>
      </c>
      <c r="D61" s="38"/>
      <c r="E61" s="45"/>
      <c r="F61" s="39"/>
      <c r="G61" s="45"/>
    </row>
    <row r="62" spans="2:8" ht="15" x14ac:dyDescent="0.25">
      <c r="B62" s="56"/>
      <c r="C62" s="69" t="s">
        <v>133</v>
      </c>
      <c r="D62" t="s">
        <v>10</v>
      </c>
      <c r="E62" s="45">
        <v>2</v>
      </c>
      <c r="F62" s="39"/>
      <c r="G62" s="45">
        <f>+E62*F62</f>
        <v>0</v>
      </c>
    </row>
    <row r="63" spans="2:8" ht="15" x14ac:dyDescent="0.25">
      <c r="B63" s="56"/>
      <c r="C63" s="69"/>
      <c r="E63" s="45"/>
      <c r="F63" s="39"/>
      <c r="G63" s="45"/>
    </row>
    <row r="64" spans="2:8" ht="90" x14ac:dyDescent="0.25">
      <c r="B64" s="56">
        <v>3</v>
      </c>
      <c r="C64" s="44" t="s">
        <v>252</v>
      </c>
      <c r="D64" s="38" t="s">
        <v>10</v>
      </c>
      <c r="E64" s="45">
        <v>2</v>
      </c>
      <c r="F64" s="39"/>
      <c r="G64" s="45">
        <f>+E64*F64</f>
        <v>0</v>
      </c>
    </row>
    <row r="65" spans="2:7" ht="15" x14ac:dyDescent="0.25">
      <c r="B65" s="56"/>
      <c r="C65" s="44"/>
      <c r="D65" s="38"/>
      <c r="E65" s="45"/>
      <c r="F65" s="39"/>
      <c r="G65" s="45"/>
    </row>
    <row r="66" spans="2:7" ht="30" x14ac:dyDescent="0.25">
      <c r="B66" s="56">
        <v>4</v>
      </c>
      <c r="C66" s="44" t="s">
        <v>151</v>
      </c>
      <c r="D66" s="38" t="s">
        <v>10</v>
      </c>
      <c r="E66" s="45">
        <v>1</v>
      </c>
      <c r="F66" s="39"/>
      <c r="G66" s="45">
        <f>+E66*F66</f>
        <v>0</v>
      </c>
    </row>
    <row r="67" spans="2:7" ht="15" x14ac:dyDescent="0.2">
      <c r="B67" s="56"/>
      <c r="F67" s="4"/>
      <c r="G67" s="5"/>
    </row>
    <row r="68" spans="2:7" x14ac:dyDescent="0.2">
      <c r="C68" s="16" t="s">
        <v>14</v>
      </c>
      <c r="D68" s="1"/>
      <c r="E68" s="3"/>
      <c r="F68" s="3"/>
      <c r="G68" s="7">
        <f>SUM(G59:G67)</f>
        <v>0</v>
      </c>
    </row>
    <row r="69" spans="2:7" x14ac:dyDescent="0.2">
      <c r="C69" s="21"/>
      <c r="D69" s="22"/>
      <c r="E69" s="23"/>
      <c r="F69" s="23"/>
      <c r="G69" s="24"/>
    </row>
    <row r="70" spans="2:7" x14ac:dyDescent="0.2">
      <c r="B70" s="29" t="s">
        <v>16</v>
      </c>
      <c r="C70" s="11" t="s">
        <v>137</v>
      </c>
      <c r="D70" s="22"/>
      <c r="E70" s="23"/>
      <c r="F70" s="23"/>
      <c r="G70" s="24"/>
    </row>
    <row r="71" spans="2:7" x14ac:dyDescent="0.2">
      <c r="C71" s="21"/>
      <c r="D71" s="22"/>
      <c r="E71" s="23"/>
      <c r="F71" s="23"/>
      <c r="G71" s="24"/>
    </row>
    <row r="72" spans="2:7" ht="45" x14ac:dyDescent="0.25">
      <c r="C72" s="68" t="s">
        <v>138</v>
      </c>
      <c r="D72" s="22"/>
      <c r="E72" s="23"/>
      <c r="F72" s="23"/>
      <c r="G72" s="24"/>
    </row>
    <row r="73" spans="2:7" ht="15" x14ac:dyDescent="0.25">
      <c r="C73" s="68"/>
      <c r="D73" s="22"/>
      <c r="E73" s="23"/>
      <c r="F73" s="23"/>
      <c r="G73" s="24"/>
    </row>
    <row r="74" spans="2:7" ht="15" x14ac:dyDescent="0.25">
      <c r="B74" s="17">
        <v>1</v>
      </c>
      <c r="C74" s="68" t="s">
        <v>139</v>
      </c>
      <c r="D74" s="71" t="s">
        <v>10</v>
      </c>
      <c r="E74" s="23">
        <v>2</v>
      </c>
      <c r="F74" s="39"/>
      <c r="G74" s="45">
        <f t="shared" ref="G74:G90" si="0">+E74*F74</f>
        <v>0</v>
      </c>
    </row>
    <row r="75" spans="2:7" ht="15" x14ac:dyDescent="0.25">
      <c r="C75" s="68"/>
      <c r="D75" s="71"/>
      <c r="E75" s="23"/>
      <c r="F75" s="39"/>
      <c r="G75" s="45"/>
    </row>
    <row r="76" spans="2:7" ht="15" x14ac:dyDescent="0.25">
      <c r="B76" s="17">
        <v>2</v>
      </c>
      <c r="C76" s="68" t="s">
        <v>147</v>
      </c>
      <c r="D76" s="71" t="s">
        <v>10</v>
      </c>
      <c r="E76" s="23">
        <v>2</v>
      </c>
      <c r="F76" s="39"/>
      <c r="G76" s="45">
        <f t="shared" si="0"/>
        <v>0</v>
      </c>
    </row>
    <row r="77" spans="2:7" ht="15" x14ac:dyDescent="0.25">
      <c r="C77" s="68"/>
      <c r="D77" s="71"/>
      <c r="E77" s="23"/>
      <c r="F77" s="39"/>
      <c r="G77" s="45"/>
    </row>
    <row r="78" spans="2:7" ht="15" x14ac:dyDescent="0.25">
      <c r="B78" s="17">
        <v>3</v>
      </c>
      <c r="C78" s="68" t="s">
        <v>141</v>
      </c>
      <c r="D78" s="71" t="s">
        <v>10</v>
      </c>
      <c r="E78" s="23">
        <v>2</v>
      </c>
      <c r="F78" s="39"/>
      <c r="G78" s="45">
        <f t="shared" si="0"/>
        <v>0</v>
      </c>
    </row>
    <row r="79" spans="2:7" ht="15" x14ac:dyDescent="0.25">
      <c r="C79" s="68"/>
      <c r="D79" s="71"/>
      <c r="E79" s="23"/>
      <c r="F79" s="39"/>
      <c r="G79" s="45"/>
    </row>
    <row r="80" spans="2:7" ht="30" x14ac:dyDescent="0.25">
      <c r="B80" s="17">
        <v>4</v>
      </c>
      <c r="C80" s="68" t="s">
        <v>142</v>
      </c>
      <c r="D80" s="71" t="s">
        <v>10</v>
      </c>
      <c r="E80" s="23">
        <v>2</v>
      </c>
      <c r="F80" s="39"/>
      <c r="G80" s="45">
        <f t="shared" si="0"/>
        <v>0</v>
      </c>
    </row>
    <row r="81" spans="2:12" ht="15" x14ac:dyDescent="0.25">
      <c r="C81" s="68"/>
      <c r="D81" s="71"/>
      <c r="E81" s="23"/>
      <c r="F81" s="39"/>
      <c r="G81" s="45"/>
    </row>
    <row r="82" spans="2:12" ht="15" x14ac:dyDescent="0.25">
      <c r="B82" s="17">
        <v>5</v>
      </c>
      <c r="C82" s="68" t="s">
        <v>143</v>
      </c>
      <c r="D82" s="71" t="s">
        <v>10</v>
      </c>
      <c r="E82" s="23">
        <v>1</v>
      </c>
      <c r="F82" s="39"/>
      <c r="G82" s="45">
        <f t="shared" si="0"/>
        <v>0</v>
      </c>
    </row>
    <row r="83" spans="2:12" ht="15" x14ac:dyDescent="0.25">
      <c r="C83" s="68"/>
      <c r="D83" s="71"/>
      <c r="E83" s="23"/>
      <c r="F83" s="39"/>
      <c r="G83" s="45"/>
    </row>
    <row r="84" spans="2:12" ht="15" x14ac:dyDescent="0.25">
      <c r="B84" s="17">
        <v>6</v>
      </c>
      <c r="C84" s="70" t="s">
        <v>140</v>
      </c>
      <c r="D84" s="71" t="s">
        <v>10</v>
      </c>
      <c r="E84" s="23">
        <v>2</v>
      </c>
      <c r="F84" s="39"/>
      <c r="G84" s="45">
        <f t="shared" si="0"/>
        <v>0</v>
      </c>
    </row>
    <row r="85" spans="2:12" ht="15" x14ac:dyDescent="0.25">
      <c r="C85" s="70"/>
      <c r="D85" s="71"/>
      <c r="E85" s="23"/>
      <c r="F85" s="39"/>
      <c r="G85" s="45"/>
    </row>
    <row r="86" spans="2:12" ht="30" x14ac:dyDescent="0.25">
      <c r="B86" s="17">
        <v>7</v>
      </c>
      <c r="C86" s="68" t="s">
        <v>144</v>
      </c>
      <c r="D86" s="71" t="s">
        <v>10</v>
      </c>
      <c r="E86" s="23">
        <v>4</v>
      </c>
      <c r="F86" s="39"/>
      <c r="G86" s="45">
        <f t="shared" si="0"/>
        <v>0</v>
      </c>
    </row>
    <row r="87" spans="2:12" ht="15" x14ac:dyDescent="0.25">
      <c r="C87" s="70"/>
      <c r="D87" s="71"/>
      <c r="E87" s="23"/>
      <c r="F87" s="39"/>
      <c r="G87" s="45"/>
    </row>
    <row r="88" spans="2:12" ht="15" x14ac:dyDescent="0.25">
      <c r="B88" s="17">
        <v>8</v>
      </c>
      <c r="C88" s="68" t="s">
        <v>152</v>
      </c>
      <c r="D88" s="71" t="s">
        <v>10</v>
      </c>
      <c r="E88" s="23">
        <v>2</v>
      </c>
      <c r="F88" s="39"/>
      <c r="G88" s="45">
        <f t="shared" si="0"/>
        <v>0</v>
      </c>
    </row>
    <row r="89" spans="2:12" ht="15" x14ac:dyDescent="0.25">
      <c r="C89" s="68"/>
      <c r="D89" s="71"/>
      <c r="E89" s="23"/>
      <c r="F89" s="39"/>
      <c r="G89" s="45"/>
    </row>
    <row r="90" spans="2:12" ht="15" x14ac:dyDescent="0.25">
      <c r="B90" s="17">
        <v>9</v>
      </c>
      <c r="C90" s="68" t="s">
        <v>145</v>
      </c>
      <c r="D90" s="72" t="s">
        <v>10</v>
      </c>
      <c r="E90" s="23">
        <v>9</v>
      </c>
      <c r="F90" s="39"/>
      <c r="G90" s="45">
        <f t="shared" si="0"/>
        <v>0</v>
      </c>
    </row>
    <row r="91" spans="2:12" ht="15" x14ac:dyDescent="0.25">
      <c r="C91" s="68"/>
      <c r="D91" s="22"/>
      <c r="E91" s="23"/>
      <c r="F91" s="23"/>
      <c r="G91" s="45"/>
    </row>
    <row r="92" spans="2:12" x14ac:dyDescent="0.2">
      <c r="C92" s="16" t="s">
        <v>148</v>
      </c>
      <c r="D92" s="1"/>
      <c r="E92" s="3"/>
      <c r="F92" s="3"/>
      <c r="G92" s="7">
        <f>SUM(G74:G91)</f>
        <v>0</v>
      </c>
    </row>
    <row r="93" spans="2:12" ht="15" x14ac:dyDescent="0.25">
      <c r="C93" s="11"/>
      <c r="G93" s="45"/>
    </row>
    <row r="94" spans="2:12" ht="15" x14ac:dyDescent="0.25">
      <c r="B94" s="29" t="s">
        <v>149</v>
      </c>
      <c r="C94" s="11" t="s">
        <v>7</v>
      </c>
      <c r="D94" s="38"/>
      <c r="G94" s="45"/>
      <c r="L94" s="12"/>
    </row>
    <row r="95" spans="2:12" ht="15" x14ac:dyDescent="0.25">
      <c r="B95" s="57"/>
      <c r="C95" s="11"/>
      <c r="D95" s="38"/>
      <c r="G95" s="45"/>
      <c r="L95" s="12"/>
    </row>
    <row r="96" spans="2:12" ht="30" x14ac:dyDescent="0.25">
      <c r="B96" s="56">
        <v>1</v>
      </c>
      <c r="C96" s="44" t="s">
        <v>62</v>
      </c>
      <c r="D96" s="38" t="s">
        <v>49</v>
      </c>
      <c r="E96" s="45">
        <f>E30</f>
        <v>554</v>
      </c>
      <c r="F96" s="39"/>
      <c r="G96" s="45">
        <f t="shared" ref="G96:G106" si="1">+E96*F96</f>
        <v>0</v>
      </c>
      <c r="L96" s="12"/>
    </row>
    <row r="97" spans="1:12" ht="15" x14ac:dyDescent="0.25">
      <c r="B97" s="56"/>
      <c r="C97" s="44"/>
      <c r="D97" s="38"/>
      <c r="E97" s="45"/>
      <c r="F97" s="39"/>
      <c r="G97" s="45"/>
      <c r="L97" s="12"/>
    </row>
    <row r="98" spans="1:12" ht="30" x14ac:dyDescent="0.25">
      <c r="B98" s="56">
        <v>2</v>
      </c>
      <c r="C98" s="44" t="s">
        <v>61</v>
      </c>
      <c r="D98" s="38" t="s">
        <v>9</v>
      </c>
      <c r="E98" s="45">
        <f>E28</f>
        <v>5</v>
      </c>
      <c r="F98" s="39"/>
      <c r="G98" s="45">
        <f t="shared" si="1"/>
        <v>0</v>
      </c>
      <c r="L98" s="12"/>
    </row>
    <row r="99" spans="1:12" ht="15" x14ac:dyDescent="0.25">
      <c r="B99" s="56"/>
      <c r="C99" s="44"/>
      <c r="D99" s="38"/>
      <c r="E99" s="45"/>
      <c r="F99" s="39"/>
      <c r="G99" s="45"/>
      <c r="L99" s="12"/>
    </row>
    <row r="100" spans="1:12" ht="30" x14ac:dyDescent="0.25">
      <c r="B100" s="56">
        <v>3</v>
      </c>
      <c r="C100" s="44" t="s">
        <v>33</v>
      </c>
      <c r="D100" s="38" t="s">
        <v>49</v>
      </c>
      <c r="E100" s="45">
        <f>E96</f>
        <v>554</v>
      </c>
      <c r="F100" s="39"/>
      <c r="G100" s="45">
        <f t="shared" si="1"/>
        <v>0</v>
      </c>
      <c r="L100" s="12"/>
    </row>
    <row r="101" spans="1:12" ht="15" x14ac:dyDescent="0.25">
      <c r="B101" s="56"/>
      <c r="C101" s="44"/>
      <c r="D101" s="38"/>
      <c r="E101" s="45"/>
      <c r="F101" s="39"/>
      <c r="G101" s="45"/>
      <c r="L101" s="12"/>
    </row>
    <row r="102" spans="1:12" ht="31.5" customHeight="1" x14ac:dyDescent="0.25">
      <c r="B102" s="56">
        <v>4</v>
      </c>
      <c r="C102" s="44" t="s">
        <v>63</v>
      </c>
      <c r="D102" s="38" t="s">
        <v>49</v>
      </c>
      <c r="E102" s="45">
        <f>E100+E32</f>
        <v>556</v>
      </c>
      <c r="F102" s="39"/>
      <c r="G102" s="45">
        <f t="shared" si="1"/>
        <v>0</v>
      </c>
      <c r="L102" s="12"/>
    </row>
    <row r="103" spans="1:12" ht="15" x14ac:dyDescent="0.25">
      <c r="B103" s="56"/>
      <c r="C103" s="44"/>
      <c r="D103" s="38"/>
      <c r="E103" s="45"/>
      <c r="F103" s="39"/>
      <c r="G103" s="45"/>
      <c r="L103" s="12"/>
    </row>
    <row r="104" spans="1:12" ht="30" x14ac:dyDescent="0.25">
      <c r="B104" s="56">
        <v>5</v>
      </c>
      <c r="C104" s="44" t="s">
        <v>34</v>
      </c>
      <c r="D104" s="38" t="s">
        <v>49</v>
      </c>
      <c r="E104" s="45">
        <f>E102</f>
        <v>556</v>
      </c>
      <c r="F104" s="39"/>
      <c r="G104" s="45">
        <f t="shared" si="1"/>
        <v>0</v>
      </c>
      <c r="L104" s="12"/>
    </row>
    <row r="105" spans="1:12" ht="15" x14ac:dyDescent="0.25">
      <c r="B105" s="56"/>
      <c r="C105" s="44"/>
      <c r="D105" s="38"/>
      <c r="E105" s="45"/>
      <c r="F105" s="39"/>
      <c r="G105" s="45"/>
      <c r="L105" s="12"/>
    </row>
    <row r="106" spans="1:12" ht="30" x14ac:dyDescent="0.25">
      <c r="B106" s="56">
        <v>6</v>
      </c>
      <c r="C106" s="44" t="s">
        <v>21</v>
      </c>
      <c r="D106" s="38" t="s">
        <v>9</v>
      </c>
      <c r="E106" s="45">
        <f>E14</f>
        <v>307.54000000000002</v>
      </c>
      <c r="F106" s="39"/>
      <c r="G106" s="45">
        <f t="shared" si="1"/>
        <v>0</v>
      </c>
    </row>
    <row r="107" spans="1:12" s="18" customFormat="1" ht="15" x14ac:dyDescent="0.25">
      <c r="A107" s="25"/>
      <c r="B107" s="56"/>
      <c r="C107" s="44"/>
      <c r="D107" s="38"/>
      <c r="E107" s="45"/>
      <c r="F107" s="39"/>
      <c r="G107" s="45"/>
      <c r="I107"/>
      <c r="J107"/>
      <c r="K107"/>
      <c r="L107"/>
    </row>
    <row r="108" spans="1:12" s="18" customFormat="1" ht="15" x14ac:dyDescent="0.25">
      <c r="A108" s="25"/>
      <c r="B108" s="56">
        <v>7</v>
      </c>
      <c r="C108" s="44" t="s">
        <v>23</v>
      </c>
      <c r="D108" s="38" t="s">
        <v>9</v>
      </c>
      <c r="E108" s="45">
        <f>E106</f>
        <v>307.54000000000002</v>
      </c>
      <c r="F108" s="39"/>
      <c r="G108" s="45">
        <f>+E108*F108</f>
        <v>0</v>
      </c>
      <c r="I108"/>
      <c r="J108"/>
      <c r="K108"/>
      <c r="L108"/>
    </row>
    <row r="109" spans="1:12" s="18" customFormat="1" ht="15" x14ac:dyDescent="0.25">
      <c r="A109" s="25"/>
      <c r="B109" s="56"/>
      <c r="C109" s="44"/>
      <c r="D109" s="38"/>
      <c r="E109" s="45"/>
      <c r="F109" s="39"/>
      <c r="G109" s="45"/>
      <c r="I109"/>
      <c r="J109"/>
      <c r="K109"/>
      <c r="L109"/>
    </row>
    <row r="110" spans="1:12" s="18" customFormat="1" ht="15" x14ac:dyDescent="0.25">
      <c r="A110" s="25"/>
      <c r="B110" s="56">
        <v>8</v>
      </c>
      <c r="C110" s="50" t="s">
        <v>28</v>
      </c>
      <c r="D110" s="38" t="s">
        <v>27</v>
      </c>
      <c r="E110" s="45">
        <v>1</v>
      </c>
      <c r="F110" s="51"/>
      <c r="G110" s="45">
        <f>+E110*F110</f>
        <v>0</v>
      </c>
      <c r="I110"/>
      <c r="J110"/>
      <c r="K110"/>
      <c r="L110"/>
    </row>
    <row r="111" spans="1:12" s="18" customFormat="1" ht="15" x14ac:dyDescent="0.2">
      <c r="A111" s="25"/>
      <c r="B111" s="56"/>
      <c r="C111" s="12"/>
      <c r="D111"/>
      <c r="E111" s="2"/>
      <c r="F111" s="31"/>
      <c r="G111" s="5"/>
      <c r="I111"/>
      <c r="J111"/>
      <c r="K111"/>
      <c r="L111"/>
    </row>
    <row r="112" spans="1:12" s="18" customFormat="1" ht="15" x14ac:dyDescent="0.2">
      <c r="A112" s="25"/>
      <c r="B112" s="56"/>
      <c r="C112" s="16" t="s">
        <v>15</v>
      </c>
      <c r="D112" s="1"/>
      <c r="E112" s="3"/>
      <c r="F112" s="3"/>
      <c r="G112" s="7">
        <f>SUM(G95:G110)</f>
        <v>0</v>
      </c>
      <c r="I112"/>
      <c r="J112"/>
      <c r="K112"/>
      <c r="L112"/>
    </row>
    <row r="117" spans="1:12" s="18" customFormat="1" x14ac:dyDescent="0.2">
      <c r="A117" s="25"/>
      <c r="B117" s="17"/>
      <c r="C117"/>
      <c r="D117"/>
      <c r="E117" s="2"/>
      <c r="F117" s="2"/>
      <c r="G117" s="2"/>
      <c r="I117"/>
      <c r="J117"/>
      <c r="K117"/>
      <c r="L117"/>
    </row>
    <row r="118" spans="1:12" s="18" customFormat="1" x14ac:dyDescent="0.2">
      <c r="A118" s="25"/>
      <c r="B118" s="17"/>
      <c r="C118"/>
      <c r="D118"/>
      <c r="E118" s="2"/>
      <c r="F118" s="2"/>
      <c r="G118" s="2"/>
      <c r="I118"/>
      <c r="J118"/>
      <c r="K118"/>
      <c r="L118"/>
    </row>
    <row r="131" spans="3:3" x14ac:dyDescent="0.2">
      <c r="C131" s="20"/>
    </row>
  </sheetData>
  <mergeCells count="11">
    <mergeCell ref="D6:F6"/>
    <mergeCell ref="D7:F7"/>
    <mergeCell ref="D8:F8"/>
    <mergeCell ref="D10:F10"/>
    <mergeCell ref="D11:F11"/>
    <mergeCell ref="D9:F9"/>
    <mergeCell ref="B1:G1"/>
    <mergeCell ref="B2:G2"/>
    <mergeCell ref="B3:G3"/>
    <mergeCell ref="B4:G4"/>
    <mergeCell ref="D5:F5"/>
  </mergeCells>
  <printOptions gridLines="1"/>
  <pageMargins left="1.1023622047244095" right="0.19685039370078741" top="0.70866141732283472" bottom="0.47244094488188981" header="0" footer="0"/>
  <pageSetup paperSize="9" orientation="portrait" r:id="rId1"/>
  <headerFooter alignWithMargins="0">
    <oddHeader>&amp;L&amp;"Arial Narrow,Navadno"&amp;9KANALIZACIJA MALE ŽABLJE&amp;C&amp;"Arial Narrow,Navadno"&amp;9FEKALNI KANAL FB6&amp;R&amp;"Arial Narrow,Navadno"&amp;9DETAJL INFRASTRUKTURA d.o.o., NA PRODU 13, Vipava</oddHeader>
    <oddFooter>&amp;C&amp;9stran&amp;P</oddFooter>
  </headerFooter>
  <rowBreaks count="3" manualBreakCount="3">
    <brk id="11" min="1" max="6" man="1"/>
    <brk id="35" min="1" max="6" man="1"/>
    <brk id="93" min="1" max="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L128"/>
  <sheetViews>
    <sheetView view="pageBreakPreview" zoomScaleNormal="100" zoomScaleSheetLayoutView="100" workbookViewId="0">
      <selection activeCell="G12" sqref="G12"/>
    </sheetView>
  </sheetViews>
  <sheetFormatPr defaultRowHeight="12.75" x14ac:dyDescent="0.2"/>
  <cols>
    <col min="1" max="1" width="9.140625" style="25"/>
    <col min="2" max="2" width="6.7109375" style="17" customWidth="1"/>
    <col min="3" max="3" width="42.7109375" style="12" customWidth="1"/>
    <col min="4" max="4" width="8.140625" customWidth="1"/>
    <col min="5" max="5" width="9.140625" style="2" customWidth="1"/>
    <col min="6" max="6" width="9.42578125" style="2" customWidth="1"/>
    <col min="7" max="7" width="13.85546875" style="2" customWidth="1"/>
    <col min="8" max="8" width="14.7109375" style="18" customWidth="1"/>
    <col min="9" max="10" width="11.7109375" bestFit="1" customWidth="1"/>
  </cols>
  <sheetData>
    <row r="1" spans="1:12" ht="38.25" customHeight="1" x14ac:dyDescent="0.25">
      <c r="B1" s="248" t="s">
        <v>53</v>
      </c>
      <c r="C1" s="249"/>
      <c r="D1" s="249"/>
      <c r="E1" s="249"/>
      <c r="F1" s="249"/>
      <c r="G1" s="249"/>
    </row>
    <row r="2" spans="1:12" ht="16.5" x14ac:dyDescent="0.25">
      <c r="B2" s="250" t="s">
        <v>111</v>
      </c>
      <c r="C2" s="250"/>
      <c r="D2" s="250"/>
      <c r="E2" s="250"/>
      <c r="F2" s="250"/>
      <c r="G2" s="250"/>
    </row>
    <row r="3" spans="1:12" ht="18" customHeight="1" x14ac:dyDescent="0.25">
      <c r="B3" s="250" t="s">
        <v>18</v>
      </c>
      <c r="C3" s="250"/>
      <c r="D3" s="250"/>
      <c r="E3" s="250"/>
      <c r="F3" s="250"/>
      <c r="G3" s="250"/>
    </row>
    <row r="4" spans="1:12" ht="13.5" thickBot="1" x14ac:dyDescent="0.25">
      <c r="B4" s="251"/>
      <c r="C4" s="251"/>
      <c r="D4" s="251"/>
      <c r="E4" s="251"/>
      <c r="F4" s="251"/>
      <c r="G4" s="251"/>
    </row>
    <row r="5" spans="1:12" ht="15" x14ac:dyDescent="0.2">
      <c r="B5" s="26" t="s">
        <v>0</v>
      </c>
      <c r="C5" s="13" t="s">
        <v>1</v>
      </c>
      <c r="D5" s="252"/>
      <c r="E5" s="252"/>
      <c r="F5" s="252"/>
      <c r="G5" s="8">
        <f>+G23</f>
        <v>0</v>
      </c>
    </row>
    <row r="6" spans="1:12" ht="15" x14ac:dyDescent="0.2">
      <c r="B6" s="27" t="s">
        <v>2</v>
      </c>
      <c r="C6" s="14" t="s">
        <v>30</v>
      </c>
      <c r="D6" s="245"/>
      <c r="E6" s="245"/>
      <c r="F6" s="245"/>
      <c r="G6" s="9">
        <f>G33</f>
        <v>0</v>
      </c>
    </row>
    <row r="7" spans="1:12" s="18" customFormat="1" ht="15" x14ac:dyDescent="0.2">
      <c r="A7" s="25"/>
      <c r="B7" s="27" t="s">
        <v>4</v>
      </c>
      <c r="C7" s="14" t="s">
        <v>3</v>
      </c>
      <c r="D7" s="245"/>
      <c r="E7" s="245"/>
      <c r="F7" s="245"/>
      <c r="G7" s="9">
        <f>+G71</f>
        <v>0</v>
      </c>
      <c r="I7"/>
      <c r="J7"/>
      <c r="K7"/>
      <c r="L7"/>
    </row>
    <row r="8" spans="1:12" s="18" customFormat="1" ht="15" x14ac:dyDescent="0.2">
      <c r="A8" s="25"/>
      <c r="B8" s="27" t="s">
        <v>6</v>
      </c>
      <c r="C8" s="14" t="s">
        <v>5</v>
      </c>
      <c r="D8" s="245"/>
      <c r="E8" s="245"/>
      <c r="F8" s="245"/>
      <c r="G8" s="9">
        <f>+G85</f>
        <v>0</v>
      </c>
      <c r="I8"/>
      <c r="J8"/>
      <c r="K8"/>
      <c r="L8"/>
    </row>
    <row r="9" spans="1:12" s="18" customFormat="1" ht="15.75" thickBot="1" x14ac:dyDescent="0.25">
      <c r="A9" s="25"/>
      <c r="B9" s="28" t="s">
        <v>16</v>
      </c>
      <c r="C9" s="15" t="s">
        <v>7</v>
      </c>
      <c r="D9" s="246"/>
      <c r="E9" s="246"/>
      <c r="F9" s="246"/>
      <c r="G9" s="10">
        <f>+G109</f>
        <v>0</v>
      </c>
      <c r="I9"/>
      <c r="J9"/>
      <c r="K9"/>
      <c r="L9"/>
    </row>
    <row r="10" spans="1:12" s="18" customFormat="1" ht="16.5" thickTop="1" thickBot="1" x14ac:dyDescent="0.25">
      <c r="A10" s="25"/>
      <c r="B10" s="32"/>
      <c r="C10" s="33" t="s">
        <v>24</v>
      </c>
      <c r="D10" s="247"/>
      <c r="E10" s="247"/>
      <c r="F10" s="247"/>
      <c r="G10" s="34">
        <f>SUM(G5:G9)</f>
        <v>0</v>
      </c>
      <c r="I10"/>
      <c r="J10"/>
      <c r="K10"/>
      <c r="L10"/>
    </row>
    <row r="11" spans="1:12" s="18" customFormat="1" x14ac:dyDescent="0.2">
      <c r="A11" s="25"/>
      <c r="B11" s="29" t="s">
        <v>0</v>
      </c>
      <c r="C11" s="11" t="s">
        <v>8</v>
      </c>
      <c r="D11"/>
      <c r="E11" s="2"/>
      <c r="F11" s="2"/>
      <c r="G11" s="2"/>
      <c r="I11"/>
      <c r="J11"/>
      <c r="K11"/>
      <c r="L11"/>
    </row>
    <row r="12" spans="1:12" ht="15" x14ac:dyDescent="0.2">
      <c r="B12" s="56"/>
    </row>
    <row r="13" spans="1:12" s="18" customFormat="1" ht="15.75" customHeight="1" x14ac:dyDescent="0.25">
      <c r="A13" s="25"/>
      <c r="B13" s="56">
        <v>1</v>
      </c>
      <c r="C13" s="44" t="s">
        <v>25</v>
      </c>
      <c r="D13" s="38" t="s">
        <v>9</v>
      </c>
      <c r="E13" s="45">
        <v>398</v>
      </c>
      <c r="F13" s="39"/>
      <c r="G13" s="45">
        <f>+E13*F13</f>
        <v>0</v>
      </c>
      <c r="I13"/>
      <c r="J13"/>
      <c r="K13"/>
      <c r="L13"/>
    </row>
    <row r="14" spans="1:12" s="18" customFormat="1" ht="15" x14ac:dyDescent="0.2">
      <c r="A14" s="25"/>
      <c r="B14" s="56"/>
      <c r="C14" s="43"/>
      <c r="D14" s="40"/>
      <c r="E14" s="41"/>
      <c r="F14" s="42"/>
      <c r="G14" s="41"/>
      <c r="I14"/>
      <c r="J14"/>
      <c r="K14"/>
      <c r="L14"/>
    </row>
    <row r="15" spans="1:12" s="18" customFormat="1" ht="30" x14ac:dyDescent="0.25">
      <c r="A15" s="25"/>
      <c r="B15" s="56">
        <v>2</v>
      </c>
      <c r="C15" s="44" t="s">
        <v>17</v>
      </c>
      <c r="D15" s="38" t="s">
        <v>10</v>
      </c>
      <c r="E15" s="45">
        <v>16</v>
      </c>
      <c r="F15" s="39"/>
      <c r="G15" s="45">
        <f>+E15*F15</f>
        <v>0</v>
      </c>
      <c r="I15"/>
      <c r="J15"/>
      <c r="K15"/>
      <c r="L15"/>
    </row>
    <row r="16" spans="1:12" s="18" customFormat="1" ht="15" x14ac:dyDescent="0.25">
      <c r="A16" s="25"/>
      <c r="B16" s="56"/>
      <c r="C16" s="44"/>
      <c r="D16" s="38"/>
      <c r="E16" s="45"/>
      <c r="F16" s="39"/>
      <c r="G16" s="45"/>
      <c r="I16"/>
      <c r="J16"/>
      <c r="K16"/>
      <c r="L16"/>
    </row>
    <row r="17" spans="1:12" s="18" customFormat="1" ht="165" x14ac:dyDescent="0.25">
      <c r="A17" s="25"/>
      <c r="B17" s="56">
        <v>3</v>
      </c>
      <c r="C17" s="44" t="s">
        <v>64</v>
      </c>
      <c r="D17" s="38" t="s">
        <v>27</v>
      </c>
      <c r="E17" s="45">
        <v>1</v>
      </c>
      <c r="F17" s="39"/>
      <c r="G17" s="45">
        <f>+E17*F17</f>
        <v>0</v>
      </c>
      <c r="I17"/>
      <c r="J17"/>
      <c r="K17"/>
      <c r="L17"/>
    </row>
    <row r="18" spans="1:12" s="18" customFormat="1" ht="15" x14ac:dyDescent="0.25">
      <c r="A18" s="25"/>
      <c r="B18" s="56"/>
      <c r="C18" s="44"/>
      <c r="D18" s="38"/>
      <c r="E18" s="45"/>
      <c r="F18" s="39"/>
      <c r="G18" s="45"/>
      <c r="I18"/>
      <c r="J18"/>
      <c r="K18"/>
      <c r="L18"/>
    </row>
    <row r="19" spans="1:12" s="18" customFormat="1" ht="60" x14ac:dyDescent="0.25">
      <c r="A19" s="25"/>
      <c r="B19" s="56">
        <v>4</v>
      </c>
      <c r="C19" s="58" t="s">
        <v>67</v>
      </c>
      <c r="D19" s="38" t="s">
        <v>27</v>
      </c>
      <c r="E19" s="45">
        <v>0.11</v>
      </c>
      <c r="F19" s="39"/>
      <c r="G19" s="45">
        <f>+E19*F19</f>
        <v>0</v>
      </c>
      <c r="I19"/>
      <c r="J19"/>
      <c r="K19"/>
      <c r="L19"/>
    </row>
    <row r="20" spans="1:12" s="18" customFormat="1" ht="15" x14ac:dyDescent="0.25">
      <c r="A20" s="25"/>
      <c r="B20" s="56"/>
      <c r="C20" s="44"/>
      <c r="D20" s="38"/>
      <c r="E20" s="45"/>
      <c r="F20" s="39"/>
      <c r="G20" s="45"/>
      <c r="I20"/>
      <c r="J20"/>
      <c r="K20"/>
      <c r="L20"/>
    </row>
    <row r="21" spans="1:12" s="18" customFormat="1" ht="45" x14ac:dyDescent="0.25">
      <c r="A21" s="25"/>
      <c r="B21" s="56">
        <v>5</v>
      </c>
      <c r="C21" s="44" t="s">
        <v>35</v>
      </c>
      <c r="D21" s="38" t="s">
        <v>27</v>
      </c>
      <c r="E21" s="45">
        <f>E19</f>
        <v>0.11</v>
      </c>
      <c r="F21" s="39"/>
      <c r="G21" s="45">
        <f>+E21*F21</f>
        <v>0</v>
      </c>
      <c r="I21"/>
      <c r="J21"/>
      <c r="K21"/>
      <c r="L21"/>
    </row>
    <row r="22" spans="1:12" s="18" customFormat="1" ht="10.5" customHeight="1" x14ac:dyDescent="0.2">
      <c r="A22" s="25"/>
      <c r="B22" s="56"/>
      <c r="C22" s="30"/>
      <c r="D22"/>
      <c r="E22" s="2"/>
      <c r="F22" s="4"/>
      <c r="G22" s="5"/>
      <c r="I22"/>
      <c r="J22"/>
      <c r="K22"/>
      <c r="L22"/>
    </row>
    <row r="23" spans="1:12" s="18" customFormat="1" ht="15" x14ac:dyDescent="0.2">
      <c r="A23" s="25"/>
      <c r="B23" s="56"/>
      <c r="C23" s="16" t="s">
        <v>12</v>
      </c>
      <c r="D23" s="1"/>
      <c r="E23" s="3"/>
      <c r="F23" s="3"/>
      <c r="G23" s="7">
        <f>SUM(G13:G22)</f>
        <v>0</v>
      </c>
      <c r="I23"/>
      <c r="J23"/>
      <c r="K23"/>
      <c r="L23"/>
    </row>
    <row r="24" spans="1:12" s="18" customFormat="1" ht="15" x14ac:dyDescent="0.25">
      <c r="A24" s="25"/>
      <c r="B24" s="17"/>
      <c r="C24" s="21"/>
      <c r="D24" s="55"/>
      <c r="E24" s="23"/>
      <c r="F24" s="23"/>
      <c r="G24" s="24"/>
      <c r="I24"/>
      <c r="J24"/>
      <c r="K24"/>
      <c r="L24"/>
    </row>
    <row r="25" spans="1:12" s="18" customFormat="1" ht="15" x14ac:dyDescent="0.25">
      <c r="A25" s="25"/>
      <c r="B25" s="29" t="s">
        <v>2</v>
      </c>
      <c r="C25" s="21" t="s">
        <v>30</v>
      </c>
      <c r="D25" s="55"/>
      <c r="E25" s="23"/>
      <c r="F25" s="23"/>
      <c r="G25" s="24"/>
      <c r="I25"/>
      <c r="J25"/>
      <c r="K25"/>
      <c r="L25"/>
    </row>
    <row r="26" spans="1:12" s="18" customFormat="1" ht="15" x14ac:dyDescent="0.25">
      <c r="A26" s="25"/>
      <c r="B26" s="56"/>
      <c r="C26" s="21"/>
      <c r="D26" s="55"/>
      <c r="E26" s="23"/>
      <c r="F26" s="23"/>
      <c r="G26" s="24"/>
      <c r="I26"/>
      <c r="J26"/>
      <c r="K26"/>
      <c r="L26"/>
    </row>
    <row r="27" spans="1:12" s="18" customFormat="1" ht="30" x14ac:dyDescent="0.25">
      <c r="A27" s="25"/>
      <c r="B27" s="56">
        <v>1</v>
      </c>
      <c r="C27" s="52" t="s">
        <v>32</v>
      </c>
      <c r="D27" s="55" t="s">
        <v>9</v>
      </c>
      <c r="E27" s="23">
        <v>254</v>
      </c>
      <c r="F27" s="39"/>
      <c r="G27" s="45">
        <f>F27*E27</f>
        <v>0</v>
      </c>
      <c r="I27"/>
      <c r="J27"/>
      <c r="K27"/>
      <c r="L27"/>
    </row>
    <row r="28" spans="1:12" s="18" customFormat="1" ht="15" x14ac:dyDescent="0.25">
      <c r="A28" s="25"/>
      <c r="B28" s="56"/>
      <c r="C28" s="52"/>
      <c r="D28" s="55"/>
      <c r="E28" s="23"/>
      <c r="F28" s="39"/>
      <c r="G28" s="45"/>
      <c r="I28"/>
      <c r="J28"/>
      <c r="K28"/>
      <c r="L28"/>
    </row>
    <row r="29" spans="1:12" s="18" customFormat="1" ht="90" x14ac:dyDescent="0.25">
      <c r="A29" s="25"/>
      <c r="B29" s="56">
        <v>2</v>
      </c>
      <c r="C29" s="52" t="s">
        <v>42</v>
      </c>
      <c r="D29" s="38" t="s">
        <v>49</v>
      </c>
      <c r="E29" s="23">
        <v>633</v>
      </c>
      <c r="F29" s="39"/>
      <c r="G29" s="45">
        <f>F29*E29</f>
        <v>0</v>
      </c>
      <c r="I29"/>
      <c r="J29"/>
      <c r="K29"/>
      <c r="L29"/>
    </row>
    <row r="30" spans="1:12" s="18" customFormat="1" ht="15" x14ac:dyDescent="0.25">
      <c r="A30" s="25"/>
      <c r="B30" s="56"/>
      <c r="C30" s="52"/>
      <c r="D30" s="38"/>
      <c r="E30" s="23"/>
      <c r="F30" s="39"/>
      <c r="G30" s="45"/>
      <c r="I30"/>
      <c r="J30"/>
      <c r="K30"/>
      <c r="L30"/>
    </row>
    <row r="31" spans="1:12" s="18" customFormat="1" ht="60" x14ac:dyDescent="0.25">
      <c r="A31" s="25"/>
      <c r="B31" s="56">
        <v>3</v>
      </c>
      <c r="C31" s="52" t="s">
        <v>246</v>
      </c>
      <c r="D31" s="38" t="s">
        <v>49</v>
      </c>
      <c r="E31" s="23">
        <v>99</v>
      </c>
      <c r="F31" s="39"/>
      <c r="G31" s="45">
        <f>F31*E31</f>
        <v>0</v>
      </c>
      <c r="I31"/>
      <c r="J31"/>
      <c r="K31"/>
      <c r="L31"/>
    </row>
    <row r="32" spans="1:12" s="18" customFormat="1" ht="15" x14ac:dyDescent="0.25">
      <c r="A32" s="25"/>
      <c r="B32" s="56"/>
      <c r="C32" s="52"/>
      <c r="D32" s="38"/>
      <c r="E32" s="23"/>
      <c r="F32" s="39"/>
      <c r="G32" s="45"/>
      <c r="I32"/>
      <c r="J32"/>
      <c r="K32"/>
      <c r="L32"/>
    </row>
    <row r="33" spans="1:12" s="18" customFormat="1" x14ac:dyDescent="0.2">
      <c r="A33" s="25"/>
      <c r="B33" s="17"/>
      <c r="C33" s="16" t="s">
        <v>31</v>
      </c>
      <c r="D33" s="1"/>
      <c r="E33" s="3"/>
      <c r="F33" s="3"/>
      <c r="G33" s="7">
        <f>SUM(G27:G32)</f>
        <v>0</v>
      </c>
      <c r="I33"/>
      <c r="J33"/>
      <c r="K33"/>
      <c r="L33"/>
    </row>
    <row r="34" spans="1:12" s="18" customFormat="1" ht="15" x14ac:dyDescent="0.25">
      <c r="A34" s="25"/>
      <c r="B34" s="17"/>
      <c r="C34" s="21"/>
      <c r="D34" s="22"/>
      <c r="E34" s="23"/>
      <c r="F34" s="23"/>
      <c r="G34" s="45"/>
      <c r="I34"/>
      <c r="J34"/>
      <c r="K34"/>
      <c r="L34"/>
    </row>
    <row r="35" spans="1:12" s="18" customFormat="1" ht="15" x14ac:dyDescent="0.25">
      <c r="A35" s="25"/>
      <c r="B35" s="29" t="s">
        <v>4</v>
      </c>
      <c r="C35" s="11" t="s">
        <v>11</v>
      </c>
      <c r="D35"/>
      <c r="E35" s="2"/>
      <c r="F35" s="2"/>
      <c r="G35" s="45"/>
      <c r="I35"/>
      <c r="J35"/>
      <c r="K35"/>
      <c r="L35"/>
    </row>
    <row r="36" spans="1:12" s="18" customFormat="1" ht="15" x14ac:dyDescent="0.25">
      <c r="A36" s="25"/>
      <c r="B36" s="57"/>
      <c r="C36" s="11"/>
      <c r="D36"/>
      <c r="E36" s="2"/>
      <c r="F36" s="2"/>
      <c r="G36" s="45"/>
      <c r="I36"/>
      <c r="J36"/>
      <c r="K36"/>
      <c r="L36"/>
    </row>
    <row r="37" spans="1:12" s="18" customFormat="1" ht="31.5" customHeight="1" x14ac:dyDescent="0.25">
      <c r="A37" s="25"/>
      <c r="B37" s="56">
        <v>1</v>
      </c>
      <c r="C37" s="52" t="s">
        <v>37</v>
      </c>
      <c r="D37" s="38" t="s">
        <v>19</v>
      </c>
      <c r="E37" s="45">
        <v>74</v>
      </c>
      <c r="F37" s="39"/>
      <c r="G37" s="45">
        <f>F37*E37</f>
        <v>0</v>
      </c>
      <c r="I37"/>
      <c r="J37"/>
      <c r="K37"/>
      <c r="L37"/>
    </row>
    <row r="38" spans="1:12" ht="15" x14ac:dyDescent="0.25">
      <c r="B38" s="56"/>
      <c r="G38" s="45"/>
    </row>
    <row r="39" spans="1:12" ht="90" x14ac:dyDescent="0.25">
      <c r="B39" s="56">
        <v>2</v>
      </c>
      <c r="C39" s="44" t="s">
        <v>112</v>
      </c>
      <c r="D39" s="47"/>
      <c r="E39" s="48"/>
      <c r="F39" s="49"/>
      <c r="G39" s="45"/>
    </row>
    <row r="40" spans="1:12" ht="18" x14ac:dyDescent="0.25">
      <c r="B40" s="56"/>
      <c r="C40" s="44" t="s">
        <v>51</v>
      </c>
      <c r="D40" s="38" t="s">
        <v>48</v>
      </c>
      <c r="E40" s="45">
        <f>ROUND(0.3*H40,1)</f>
        <v>163.80000000000001</v>
      </c>
      <c r="F40" s="39"/>
      <c r="G40" s="45">
        <f>F40*E40</f>
        <v>0</v>
      </c>
      <c r="H40" s="18">
        <v>546</v>
      </c>
    </row>
    <row r="41" spans="1:12" ht="15" x14ac:dyDescent="0.25">
      <c r="B41" s="56"/>
      <c r="C41" s="46"/>
      <c r="D41" s="38"/>
      <c r="E41" s="45"/>
      <c r="F41" s="39"/>
      <c r="G41" s="45"/>
      <c r="J41" s="18"/>
    </row>
    <row r="42" spans="1:12" ht="18" x14ac:dyDescent="0.25">
      <c r="B42" s="56"/>
      <c r="C42" s="44" t="s">
        <v>56</v>
      </c>
      <c r="D42" s="38" t="s">
        <v>48</v>
      </c>
      <c r="E42" s="45">
        <f>ROUND(0.6*H40,1)</f>
        <v>327.60000000000002</v>
      </c>
      <c r="F42" s="39"/>
      <c r="G42" s="45">
        <f>F42*E42</f>
        <v>0</v>
      </c>
      <c r="I42" s="18"/>
      <c r="J42" s="18"/>
    </row>
    <row r="43" spans="1:12" ht="15" x14ac:dyDescent="0.25">
      <c r="B43" s="56"/>
      <c r="C43" s="44"/>
      <c r="D43" s="38"/>
      <c r="E43" s="45"/>
      <c r="F43" s="39"/>
      <c r="G43" s="45"/>
      <c r="I43" s="18"/>
      <c r="J43" s="18"/>
    </row>
    <row r="44" spans="1:12" ht="18" x14ac:dyDescent="0.25">
      <c r="B44" s="56"/>
      <c r="C44" s="44" t="s">
        <v>55</v>
      </c>
      <c r="D44" s="38" t="s">
        <v>48</v>
      </c>
      <c r="E44" s="45">
        <f>ROUND(0.1*H40,1)</f>
        <v>54.6</v>
      </c>
      <c r="F44" s="39"/>
      <c r="G44" s="45">
        <f>F44*E44</f>
        <v>0</v>
      </c>
      <c r="I44" s="18"/>
      <c r="J44" s="18"/>
    </row>
    <row r="45" spans="1:12" ht="15" x14ac:dyDescent="0.25">
      <c r="B45" s="56"/>
      <c r="C45" s="44"/>
      <c r="D45" s="38"/>
      <c r="E45" s="45"/>
      <c r="F45" s="39"/>
      <c r="G45" s="45"/>
      <c r="I45" s="18"/>
      <c r="J45" s="18"/>
    </row>
    <row r="46" spans="1:12" ht="60" x14ac:dyDescent="0.25">
      <c r="B46" s="56">
        <v>3</v>
      </c>
      <c r="C46" s="44" t="s">
        <v>66</v>
      </c>
      <c r="D46" s="38"/>
      <c r="E46" s="45"/>
      <c r="F46" s="39"/>
      <c r="G46" s="45"/>
      <c r="I46" s="18"/>
      <c r="J46" s="18"/>
    </row>
    <row r="47" spans="1:12" ht="18" x14ac:dyDescent="0.25">
      <c r="B47" s="56"/>
      <c r="C47" s="44" t="s">
        <v>51</v>
      </c>
      <c r="D47" s="38" t="s">
        <v>48</v>
      </c>
      <c r="E47" s="45">
        <f>ROUND(0.3*H47,1)</f>
        <v>109.8</v>
      </c>
      <c r="F47" s="37"/>
      <c r="G47" s="45">
        <f>F47*E47</f>
        <v>0</v>
      </c>
      <c r="H47" s="18">
        <v>366</v>
      </c>
      <c r="I47" s="18"/>
      <c r="J47" s="18"/>
    </row>
    <row r="48" spans="1:12" ht="15" x14ac:dyDescent="0.25">
      <c r="B48" s="56"/>
      <c r="C48" s="46"/>
      <c r="D48" s="38"/>
      <c r="E48" s="45"/>
      <c r="F48" s="37"/>
      <c r="G48" s="45"/>
      <c r="I48" s="18"/>
      <c r="J48" s="18"/>
    </row>
    <row r="49" spans="2:10" ht="18" x14ac:dyDescent="0.25">
      <c r="B49" s="56"/>
      <c r="C49" s="44" t="s">
        <v>56</v>
      </c>
      <c r="D49" s="38" t="s">
        <v>48</v>
      </c>
      <c r="E49" s="45">
        <f>ROUND(0.6*H47,1)</f>
        <v>219.6</v>
      </c>
      <c r="F49" s="37"/>
      <c r="G49" s="45">
        <f>F49*E49</f>
        <v>0</v>
      </c>
      <c r="I49" s="18"/>
      <c r="J49" s="18"/>
    </row>
    <row r="50" spans="2:10" ht="15" x14ac:dyDescent="0.25">
      <c r="B50" s="56"/>
      <c r="C50" s="44"/>
      <c r="D50" s="38"/>
      <c r="E50" s="45"/>
      <c r="F50" s="37"/>
      <c r="G50" s="45"/>
      <c r="I50" s="18"/>
      <c r="J50" s="18"/>
    </row>
    <row r="51" spans="2:10" ht="18" x14ac:dyDescent="0.25">
      <c r="B51" s="56"/>
      <c r="C51" s="44" t="s">
        <v>55</v>
      </c>
      <c r="D51" s="38" t="s">
        <v>48</v>
      </c>
      <c r="E51" s="45">
        <f>ROUND(0.1*H47,1)</f>
        <v>36.6</v>
      </c>
      <c r="F51" s="37"/>
      <c r="G51" s="45">
        <f>F51*E51</f>
        <v>0</v>
      </c>
      <c r="I51" s="18"/>
      <c r="J51" s="18"/>
    </row>
    <row r="52" spans="2:10" ht="15" x14ac:dyDescent="0.25">
      <c r="B52" s="56"/>
      <c r="C52" s="44"/>
      <c r="D52" s="38"/>
      <c r="E52" s="45"/>
      <c r="F52" s="37"/>
      <c r="G52" s="45"/>
      <c r="I52" s="18"/>
      <c r="J52" s="18"/>
    </row>
    <row r="53" spans="2:10" ht="30" x14ac:dyDescent="0.25">
      <c r="B53" s="56">
        <v>4</v>
      </c>
      <c r="C53" s="44" t="s">
        <v>26</v>
      </c>
      <c r="D53" s="38" t="s">
        <v>49</v>
      </c>
      <c r="E53" s="45">
        <v>330</v>
      </c>
      <c r="F53" s="39"/>
      <c r="G53" s="45">
        <f>F53*E53</f>
        <v>0</v>
      </c>
    </row>
    <row r="54" spans="2:10" ht="15" x14ac:dyDescent="0.25">
      <c r="B54" s="56"/>
      <c r="C54" s="44"/>
      <c r="D54" s="38"/>
      <c r="E54" s="45"/>
      <c r="F54" s="39"/>
      <c r="G54" s="45"/>
    </row>
    <row r="55" spans="2:10" ht="60" x14ac:dyDescent="0.25">
      <c r="B55" s="56">
        <v>5</v>
      </c>
      <c r="C55" s="44" t="s">
        <v>254</v>
      </c>
      <c r="D55" s="38" t="s">
        <v>48</v>
      </c>
      <c r="E55" s="45">
        <v>154</v>
      </c>
      <c r="F55" s="39"/>
      <c r="G55" s="45">
        <f>F55*E55</f>
        <v>0</v>
      </c>
    </row>
    <row r="56" spans="2:10" ht="15" x14ac:dyDescent="0.25">
      <c r="B56" s="56"/>
      <c r="C56" s="44"/>
      <c r="D56" s="38"/>
      <c r="E56" s="45"/>
      <c r="F56" s="39"/>
      <c r="G56" s="45"/>
    </row>
    <row r="57" spans="2:10" ht="75" x14ac:dyDescent="0.25">
      <c r="B57" s="56">
        <v>6</v>
      </c>
      <c r="C57" s="44" t="s">
        <v>248</v>
      </c>
      <c r="D57" s="38" t="s">
        <v>48</v>
      </c>
      <c r="E57" s="45">
        <v>354</v>
      </c>
      <c r="F57" s="39"/>
      <c r="G57" s="45">
        <f>+E57*F57</f>
        <v>0</v>
      </c>
      <c r="H57" s="35"/>
    </row>
    <row r="58" spans="2:10" ht="15" x14ac:dyDescent="0.25">
      <c r="B58" s="56"/>
      <c r="C58" s="44"/>
      <c r="D58" s="38"/>
      <c r="E58" s="45"/>
      <c r="F58" s="39"/>
      <c r="G58" s="45"/>
      <c r="H58" s="35"/>
    </row>
    <row r="59" spans="2:10" ht="60" x14ac:dyDescent="0.25">
      <c r="B59" s="56">
        <v>7</v>
      </c>
      <c r="C59" s="44" t="s">
        <v>249</v>
      </c>
      <c r="D59" s="38" t="s">
        <v>48</v>
      </c>
      <c r="E59" s="45">
        <v>95</v>
      </c>
      <c r="F59" s="39"/>
      <c r="G59" s="45">
        <f>+E59*F59</f>
        <v>0</v>
      </c>
      <c r="H59" s="35"/>
    </row>
    <row r="60" spans="2:10" ht="15" x14ac:dyDescent="0.25">
      <c r="B60" s="56"/>
      <c r="C60" s="44"/>
      <c r="D60" s="38"/>
      <c r="E60" s="45"/>
      <c r="F60" s="39"/>
      <c r="G60" s="45"/>
      <c r="H60" s="35"/>
    </row>
    <row r="61" spans="2:10" ht="30.75" customHeight="1" x14ac:dyDescent="0.25">
      <c r="B61" s="56">
        <v>8</v>
      </c>
      <c r="C61" s="44" t="s">
        <v>40</v>
      </c>
      <c r="D61" s="22" t="s">
        <v>19</v>
      </c>
      <c r="E61" s="23">
        <v>285</v>
      </c>
      <c r="F61" s="36"/>
      <c r="G61" s="45">
        <f t="shared" ref="G61:G69" si="0">+E61*F61</f>
        <v>0</v>
      </c>
      <c r="H61" s="35"/>
    </row>
    <row r="62" spans="2:10" ht="15" x14ac:dyDescent="0.25">
      <c r="B62" s="56"/>
      <c r="C62" s="44"/>
      <c r="D62" s="22"/>
      <c r="E62" s="23"/>
      <c r="F62" s="36"/>
      <c r="G62" s="45"/>
      <c r="H62" s="35"/>
    </row>
    <row r="63" spans="2:10" ht="45" x14ac:dyDescent="0.25">
      <c r="B63" s="56">
        <v>9</v>
      </c>
      <c r="C63" s="44" t="s">
        <v>68</v>
      </c>
      <c r="D63" s="22" t="s">
        <v>19</v>
      </c>
      <c r="E63" s="23">
        <v>8</v>
      </c>
      <c r="F63" s="36"/>
      <c r="G63" s="45">
        <f t="shared" si="0"/>
        <v>0</v>
      </c>
      <c r="H63" s="35"/>
    </row>
    <row r="64" spans="2:10" ht="15" x14ac:dyDescent="0.25">
      <c r="B64" s="56"/>
      <c r="C64" s="44"/>
      <c r="D64" s="22"/>
      <c r="E64" s="23"/>
      <c r="F64" s="36"/>
      <c r="G64" s="45"/>
      <c r="H64" s="35"/>
    </row>
    <row r="65" spans="2:8" ht="45" x14ac:dyDescent="0.25">
      <c r="B65" s="56">
        <v>10</v>
      </c>
      <c r="C65" s="44" t="s">
        <v>29</v>
      </c>
      <c r="D65" s="22" t="s">
        <v>19</v>
      </c>
      <c r="E65" s="23">
        <f>ROUND((E47+E49+E51)*1.3-E61*1.05,1)</f>
        <v>176.6</v>
      </c>
      <c r="F65" s="36"/>
      <c r="G65" s="45">
        <f t="shared" si="0"/>
        <v>0</v>
      </c>
      <c r="H65" s="35"/>
    </row>
    <row r="66" spans="2:8" ht="15" x14ac:dyDescent="0.25">
      <c r="B66" s="56"/>
      <c r="C66" s="44"/>
      <c r="D66" s="22"/>
      <c r="E66" s="23"/>
      <c r="F66" s="36"/>
      <c r="G66" s="45"/>
      <c r="H66" s="35"/>
    </row>
    <row r="67" spans="2:8" ht="30" x14ac:dyDescent="0.25">
      <c r="B67" s="56">
        <v>11</v>
      </c>
      <c r="C67" s="44" t="s">
        <v>36</v>
      </c>
      <c r="D67" s="22" t="s">
        <v>19</v>
      </c>
      <c r="E67" s="23">
        <f>E37</f>
        <v>74</v>
      </c>
      <c r="F67" s="36"/>
      <c r="G67" s="45">
        <f t="shared" si="0"/>
        <v>0</v>
      </c>
      <c r="H67" s="35"/>
    </row>
    <row r="68" spans="2:8" ht="15" x14ac:dyDescent="0.25">
      <c r="B68" s="56"/>
      <c r="C68" s="44"/>
      <c r="D68" s="22"/>
      <c r="E68" s="23"/>
      <c r="F68" s="36"/>
      <c r="G68" s="45"/>
      <c r="H68" s="35"/>
    </row>
    <row r="69" spans="2:8" ht="66" x14ac:dyDescent="0.25">
      <c r="B69" s="56">
        <v>12</v>
      </c>
      <c r="C69" s="44" t="s">
        <v>50</v>
      </c>
      <c r="D69" t="s">
        <v>20</v>
      </c>
      <c r="E69" s="23">
        <v>367</v>
      </c>
      <c r="F69" s="36"/>
      <c r="G69" s="45">
        <f t="shared" si="0"/>
        <v>0</v>
      </c>
      <c r="H69" s="35"/>
    </row>
    <row r="70" spans="2:8" ht="15" x14ac:dyDescent="0.25">
      <c r="B70" s="56"/>
      <c r="C70" s="44"/>
      <c r="E70" s="23"/>
      <c r="F70" s="36"/>
      <c r="G70" s="45"/>
      <c r="H70" s="35"/>
    </row>
    <row r="71" spans="2:8" x14ac:dyDescent="0.2">
      <c r="C71" s="16" t="s">
        <v>13</v>
      </c>
      <c r="D71" s="1"/>
      <c r="E71" s="3"/>
      <c r="F71" s="3"/>
      <c r="G71" s="7">
        <f>SUM(G37:G70)</f>
        <v>0</v>
      </c>
    </row>
    <row r="73" spans="2:8" x14ac:dyDescent="0.2">
      <c r="B73" s="29" t="s">
        <v>6</v>
      </c>
      <c r="C73" s="11" t="s">
        <v>5</v>
      </c>
    </row>
    <row r="74" spans="2:8" x14ac:dyDescent="0.2">
      <c r="B74" s="29"/>
      <c r="C74" s="11"/>
    </row>
    <row r="75" spans="2:8" ht="76.5" customHeight="1" x14ac:dyDescent="0.25">
      <c r="B75" s="56">
        <v>1</v>
      </c>
      <c r="C75" s="44" t="s">
        <v>70</v>
      </c>
      <c r="D75" s="38" t="s">
        <v>9</v>
      </c>
      <c r="E75" s="45">
        <f>E13</f>
        <v>398</v>
      </c>
      <c r="F75" s="39"/>
      <c r="G75" s="45">
        <f>+E75*F75</f>
        <v>0</v>
      </c>
    </row>
    <row r="76" spans="2:8" ht="15" x14ac:dyDescent="0.25">
      <c r="B76" s="56"/>
      <c r="C76" s="44"/>
      <c r="D76" s="38"/>
      <c r="E76" s="45"/>
      <c r="F76" s="39"/>
      <c r="G76" s="45"/>
    </row>
    <row r="77" spans="2:8" ht="92.25" customHeight="1" x14ac:dyDescent="0.25">
      <c r="B77" s="56">
        <v>2</v>
      </c>
      <c r="C77" s="44" t="s">
        <v>38</v>
      </c>
      <c r="D77" s="38"/>
      <c r="F77" s="19"/>
      <c r="G77" s="45"/>
    </row>
    <row r="78" spans="2:8" ht="15" x14ac:dyDescent="0.25">
      <c r="B78" s="56"/>
      <c r="C78" s="50" t="s">
        <v>45</v>
      </c>
      <c r="D78" s="38" t="s">
        <v>10</v>
      </c>
      <c r="E78" s="2">
        <v>11</v>
      </c>
      <c r="F78" s="39"/>
      <c r="G78" s="45">
        <f>+E78*F78</f>
        <v>0</v>
      </c>
    </row>
    <row r="79" spans="2:8" ht="15" x14ac:dyDescent="0.25">
      <c r="B79" s="56"/>
      <c r="C79" s="50" t="s">
        <v>46</v>
      </c>
      <c r="D79" s="38" t="s">
        <v>10</v>
      </c>
      <c r="E79" s="2">
        <v>1</v>
      </c>
      <c r="F79" s="39"/>
      <c r="G79" s="45">
        <f>+E79*F79</f>
        <v>0</v>
      </c>
    </row>
    <row r="80" spans="2:8" ht="15" x14ac:dyDescent="0.25">
      <c r="B80" s="56"/>
      <c r="C80" s="44"/>
      <c r="D80" s="38"/>
      <c r="E80" s="45"/>
      <c r="F80" s="39"/>
      <c r="G80" s="45"/>
    </row>
    <row r="81" spans="2:12" ht="90" x14ac:dyDescent="0.25">
      <c r="B81" s="56">
        <v>3</v>
      </c>
      <c r="C81" s="44" t="s">
        <v>252</v>
      </c>
      <c r="D81" s="38" t="s">
        <v>10</v>
      </c>
      <c r="E81" s="45">
        <v>12</v>
      </c>
      <c r="F81" s="39"/>
      <c r="G81" s="45">
        <f>+E81*F81</f>
        <v>0</v>
      </c>
    </row>
    <row r="82" spans="2:12" ht="15" x14ac:dyDescent="0.25">
      <c r="B82" s="56"/>
      <c r="C82" s="44"/>
      <c r="D82" s="38"/>
      <c r="E82" s="45"/>
      <c r="F82" s="39"/>
      <c r="G82" s="45"/>
    </row>
    <row r="83" spans="2:12" ht="45" x14ac:dyDescent="0.25">
      <c r="B83" s="56">
        <v>4</v>
      </c>
      <c r="C83" s="44" t="s">
        <v>60</v>
      </c>
      <c r="D83" s="38" t="s">
        <v>10</v>
      </c>
      <c r="E83" s="45">
        <v>1</v>
      </c>
      <c r="F83" s="39"/>
      <c r="G83" s="45">
        <f>+E83*F83</f>
        <v>0</v>
      </c>
    </row>
    <row r="84" spans="2:12" ht="15" x14ac:dyDescent="0.2">
      <c r="B84" s="56"/>
      <c r="F84" s="4"/>
      <c r="G84" s="5"/>
    </row>
    <row r="85" spans="2:12" x14ac:dyDescent="0.2">
      <c r="C85" s="16" t="s">
        <v>14</v>
      </c>
      <c r="D85" s="1"/>
      <c r="E85" s="3"/>
      <c r="F85" s="3"/>
      <c r="G85" s="7">
        <f>SUM(G75:G84)</f>
        <v>0</v>
      </c>
    </row>
    <row r="86" spans="2:12" x14ac:dyDescent="0.2">
      <c r="C86" s="11"/>
      <c r="G86" s="6"/>
    </row>
    <row r="87" spans="2:12" ht="15" x14ac:dyDescent="0.25">
      <c r="B87" s="29" t="s">
        <v>16</v>
      </c>
      <c r="C87" s="11" t="s">
        <v>7</v>
      </c>
      <c r="D87" s="38"/>
      <c r="L87" s="12"/>
    </row>
    <row r="88" spans="2:12" ht="15" x14ac:dyDescent="0.25">
      <c r="B88" s="57"/>
      <c r="C88" s="11"/>
      <c r="D88" s="38"/>
      <c r="L88" s="12"/>
    </row>
    <row r="89" spans="2:12" ht="30" x14ac:dyDescent="0.25">
      <c r="B89" s="56">
        <v>1</v>
      </c>
      <c r="C89" s="44" t="s">
        <v>62</v>
      </c>
      <c r="D89" s="38" t="s">
        <v>49</v>
      </c>
      <c r="E89" s="45">
        <f>E29</f>
        <v>633</v>
      </c>
      <c r="F89" s="39"/>
      <c r="G89" s="45">
        <f t="shared" ref="G89:G101" si="1">+E89*F89</f>
        <v>0</v>
      </c>
      <c r="L89" s="12"/>
    </row>
    <row r="90" spans="2:12" ht="15" x14ac:dyDescent="0.25">
      <c r="B90" s="56"/>
      <c r="C90" s="44"/>
      <c r="D90" s="38"/>
      <c r="E90" s="45"/>
      <c r="F90" s="39"/>
      <c r="G90" s="45"/>
      <c r="L90" s="12"/>
    </row>
    <row r="91" spans="2:12" ht="30" x14ac:dyDescent="0.25">
      <c r="B91" s="56">
        <v>2</v>
      </c>
      <c r="C91" s="44" t="s">
        <v>61</v>
      </c>
      <c r="D91" s="38" t="s">
        <v>9</v>
      </c>
      <c r="E91" s="45">
        <f>E27</f>
        <v>254</v>
      </c>
      <c r="F91" s="39"/>
      <c r="G91" s="45">
        <f t="shared" si="1"/>
        <v>0</v>
      </c>
      <c r="L91" s="12"/>
    </row>
    <row r="92" spans="2:12" ht="15" x14ac:dyDescent="0.25">
      <c r="B92" s="56"/>
      <c r="C92" s="44"/>
      <c r="D92" s="38"/>
      <c r="E92" s="45"/>
      <c r="F92" s="39"/>
      <c r="G92" s="45"/>
      <c r="L92" s="12"/>
    </row>
    <row r="93" spans="2:12" ht="30" x14ac:dyDescent="0.25">
      <c r="B93" s="56">
        <v>3</v>
      </c>
      <c r="C93" s="44" t="s">
        <v>33</v>
      </c>
      <c r="D93" s="38" t="s">
        <v>49</v>
      </c>
      <c r="E93" s="45">
        <f>E89</f>
        <v>633</v>
      </c>
      <c r="F93" s="39"/>
      <c r="G93" s="45">
        <f t="shared" si="1"/>
        <v>0</v>
      </c>
      <c r="L93" s="12"/>
    </row>
    <row r="94" spans="2:12" ht="15" x14ac:dyDescent="0.25">
      <c r="B94" s="56"/>
      <c r="C94" s="44"/>
      <c r="D94" s="38"/>
      <c r="E94" s="45"/>
      <c r="F94" s="39"/>
      <c r="G94" s="45"/>
      <c r="L94" s="12"/>
    </row>
    <row r="95" spans="2:12" ht="31.5" customHeight="1" x14ac:dyDescent="0.25">
      <c r="B95" s="56">
        <v>4</v>
      </c>
      <c r="C95" s="44" t="s">
        <v>63</v>
      </c>
      <c r="D95" s="38" t="s">
        <v>49</v>
      </c>
      <c r="E95" s="45">
        <f>E93+E31</f>
        <v>732</v>
      </c>
      <c r="F95" s="39"/>
      <c r="G95" s="45">
        <f t="shared" si="1"/>
        <v>0</v>
      </c>
      <c r="L95" s="12"/>
    </row>
    <row r="96" spans="2:12" ht="15" x14ac:dyDescent="0.25">
      <c r="B96" s="56"/>
      <c r="C96" s="44"/>
      <c r="D96" s="38"/>
      <c r="E96" s="45"/>
      <c r="F96" s="39"/>
      <c r="G96" s="45"/>
      <c r="L96" s="12"/>
    </row>
    <row r="97" spans="1:12" ht="30" x14ac:dyDescent="0.25">
      <c r="B97" s="56">
        <v>5</v>
      </c>
      <c r="C97" s="44" t="s">
        <v>34</v>
      </c>
      <c r="D97" s="38" t="s">
        <v>49</v>
      </c>
      <c r="E97" s="45">
        <f>E95</f>
        <v>732</v>
      </c>
      <c r="F97" s="39"/>
      <c r="G97" s="45">
        <f t="shared" si="1"/>
        <v>0</v>
      </c>
      <c r="L97" s="12"/>
    </row>
    <row r="98" spans="1:12" ht="15" x14ac:dyDescent="0.25">
      <c r="B98" s="56"/>
      <c r="C98" s="44"/>
      <c r="D98" s="38"/>
      <c r="E98" s="45"/>
      <c r="F98" s="39"/>
      <c r="G98" s="45"/>
      <c r="L98" s="12"/>
    </row>
    <row r="99" spans="1:12" ht="30" x14ac:dyDescent="0.25">
      <c r="B99" s="56">
        <v>6</v>
      </c>
      <c r="C99" s="44" t="s">
        <v>124</v>
      </c>
      <c r="D99" s="38" t="s">
        <v>9</v>
      </c>
      <c r="E99" s="45">
        <v>90</v>
      </c>
      <c r="F99" s="39"/>
      <c r="G99" s="45">
        <f t="shared" si="1"/>
        <v>0</v>
      </c>
      <c r="L99" s="12"/>
    </row>
    <row r="100" spans="1:12" ht="15" x14ac:dyDescent="0.25">
      <c r="B100" s="56"/>
      <c r="C100" s="44"/>
      <c r="D100" s="38"/>
      <c r="E100" s="45"/>
      <c r="F100" s="39"/>
      <c r="G100" s="45"/>
      <c r="L100" s="12"/>
    </row>
    <row r="101" spans="1:12" ht="30" x14ac:dyDescent="0.25">
      <c r="B101" s="56">
        <v>7</v>
      </c>
      <c r="C101" s="44" t="s">
        <v>21</v>
      </c>
      <c r="D101" s="38" t="s">
        <v>9</v>
      </c>
      <c r="E101" s="45">
        <f>E13</f>
        <v>398</v>
      </c>
      <c r="F101" s="39"/>
      <c r="G101" s="45">
        <f t="shared" si="1"/>
        <v>0</v>
      </c>
    </row>
    <row r="102" spans="1:12" s="18" customFormat="1" ht="15" x14ac:dyDescent="0.25">
      <c r="A102" s="25"/>
      <c r="B102" s="56"/>
      <c r="C102" s="44"/>
      <c r="D102" s="38"/>
      <c r="E102" s="45"/>
      <c r="F102" s="39"/>
      <c r="G102" s="45"/>
      <c r="I102"/>
      <c r="J102"/>
      <c r="K102"/>
      <c r="L102"/>
    </row>
    <row r="103" spans="1:12" s="18" customFormat="1" ht="15" x14ac:dyDescent="0.25">
      <c r="A103" s="25"/>
      <c r="B103" s="56">
        <v>8</v>
      </c>
      <c r="C103" s="44" t="s">
        <v>23</v>
      </c>
      <c r="D103" s="38" t="s">
        <v>9</v>
      </c>
      <c r="E103" s="45">
        <f>E101</f>
        <v>398</v>
      </c>
      <c r="F103" s="39"/>
      <c r="G103" s="45">
        <f>+E103*F103</f>
        <v>0</v>
      </c>
      <c r="I103"/>
      <c r="J103"/>
      <c r="K103"/>
      <c r="L103"/>
    </row>
    <row r="104" spans="1:12" s="18" customFormat="1" ht="15" x14ac:dyDescent="0.25">
      <c r="A104" s="25"/>
      <c r="B104" s="56"/>
      <c r="C104" s="44"/>
      <c r="D104" s="38"/>
      <c r="E104" s="45"/>
      <c r="F104" s="39"/>
      <c r="G104" s="45"/>
      <c r="I104"/>
      <c r="J104"/>
      <c r="K104"/>
      <c r="L104"/>
    </row>
    <row r="105" spans="1:12" s="18" customFormat="1" ht="15" x14ac:dyDescent="0.25">
      <c r="A105" s="25"/>
      <c r="B105" s="56">
        <v>9</v>
      </c>
      <c r="C105" s="44" t="s">
        <v>22</v>
      </c>
      <c r="D105" s="38" t="s">
        <v>9</v>
      </c>
      <c r="E105" s="45">
        <f>E103</f>
        <v>398</v>
      </c>
      <c r="F105" s="39"/>
      <c r="G105" s="45">
        <f>+E105*F105</f>
        <v>0</v>
      </c>
      <c r="I105"/>
      <c r="J105"/>
      <c r="K105"/>
      <c r="L105"/>
    </row>
    <row r="106" spans="1:12" s="18" customFormat="1" ht="15" x14ac:dyDescent="0.25">
      <c r="A106" s="25"/>
      <c r="B106" s="56"/>
      <c r="C106" s="50"/>
      <c r="D106" s="38"/>
      <c r="E106" s="45"/>
      <c r="F106" s="45"/>
      <c r="G106" s="45"/>
      <c r="I106"/>
      <c r="J106"/>
      <c r="K106"/>
      <c r="L106"/>
    </row>
    <row r="107" spans="1:12" s="18" customFormat="1" ht="15" x14ac:dyDescent="0.25">
      <c r="A107" s="25"/>
      <c r="B107" s="56">
        <v>10</v>
      </c>
      <c r="C107" s="50" t="s">
        <v>28</v>
      </c>
      <c r="D107" s="38" t="s">
        <v>27</v>
      </c>
      <c r="E107" s="45">
        <v>1</v>
      </c>
      <c r="F107" s="51"/>
      <c r="G107" s="45">
        <f>+E107*F107</f>
        <v>0</v>
      </c>
      <c r="I107"/>
      <c r="J107"/>
      <c r="K107"/>
      <c r="L107"/>
    </row>
    <row r="108" spans="1:12" s="18" customFormat="1" ht="15" x14ac:dyDescent="0.2">
      <c r="A108" s="25"/>
      <c r="B108" s="56"/>
      <c r="C108" s="12"/>
      <c r="D108"/>
      <c r="E108" s="2"/>
      <c r="F108" s="31"/>
      <c r="G108" s="5"/>
      <c r="I108"/>
      <c r="J108"/>
      <c r="K108"/>
      <c r="L108"/>
    </row>
    <row r="109" spans="1:12" s="18" customFormat="1" ht="15" x14ac:dyDescent="0.2">
      <c r="A109" s="25"/>
      <c r="B109" s="56"/>
      <c r="C109" s="16" t="s">
        <v>15</v>
      </c>
      <c r="D109" s="1"/>
      <c r="E109" s="3"/>
      <c r="F109" s="3"/>
      <c r="G109" s="7">
        <f>SUM(G88:G107)</f>
        <v>0</v>
      </c>
      <c r="I109"/>
      <c r="J109"/>
      <c r="K109"/>
      <c r="L109"/>
    </row>
    <row r="114" spans="1:12" s="18" customFormat="1" x14ac:dyDescent="0.2">
      <c r="A114" s="25"/>
      <c r="B114" s="17"/>
      <c r="C114"/>
      <c r="D114"/>
      <c r="E114" s="2"/>
      <c r="F114" s="2"/>
      <c r="G114" s="2"/>
      <c r="I114"/>
      <c r="J114"/>
      <c r="K114"/>
      <c r="L114"/>
    </row>
    <row r="115" spans="1:12" s="18" customFormat="1" x14ac:dyDescent="0.2">
      <c r="A115" s="25"/>
      <c r="B115" s="17"/>
      <c r="C115"/>
      <c r="D115"/>
      <c r="E115" s="2"/>
      <c r="F115" s="2"/>
      <c r="G115" s="2"/>
      <c r="I115"/>
      <c r="J115"/>
      <c r="K115"/>
      <c r="L115"/>
    </row>
    <row r="128" spans="1:12" x14ac:dyDescent="0.2">
      <c r="C128" s="20"/>
    </row>
  </sheetData>
  <mergeCells count="10">
    <mergeCell ref="D7:F7"/>
    <mergeCell ref="D8:F8"/>
    <mergeCell ref="D9:F9"/>
    <mergeCell ref="D10:F10"/>
    <mergeCell ref="B1:G1"/>
    <mergeCell ref="B2:G2"/>
    <mergeCell ref="B3:G3"/>
    <mergeCell ref="B4:G4"/>
    <mergeCell ref="D5:F5"/>
    <mergeCell ref="D6:F6"/>
  </mergeCells>
  <printOptions gridLines="1"/>
  <pageMargins left="1.1023622047244095" right="0.19685039370078741" top="0.70866141732283472" bottom="0.47244094488188981" header="0" footer="0"/>
  <pageSetup paperSize="9" orientation="portrait" r:id="rId1"/>
  <headerFooter alignWithMargins="0">
    <oddHeader>&amp;L&amp;"Arial Narrow,Navadno"&amp;9KANALIZACIJA MALE ŽABLJE&amp;C&amp;"Arial Narrow,Navadno"&amp;9FEKALNI KANAL FC1&amp;R&amp;"Arial Narrow,Navadno"&amp;9DETAJL INFRASTRUKTURA d.o.o., NA PRODU 13, Vipava</oddHeader>
    <oddFooter>&amp;C&amp;9stran&amp;P</oddFooter>
  </headerFooter>
  <rowBreaks count="3" manualBreakCount="3">
    <brk id="10" min="1" max="6" man="1"/>
    <brk id="34" min="1" max="6" man="1"/>
    <brk id="86" min="1" max="6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L104"/>
  <sheetViews>
    <sheetView view="pageBreakPreview" zoomScaleNormal="100" zoomScaleSheetLayoutView="100" workbookViewId="0">
      <selection activeCell="G12" sqref="G12"/>
    </sheetView>
  </sheetViews>
  <sheetFormatPr defaultRowHeight="12.75" x14ac:dyDescent="0.2"/>
  <cols>
    <col min="1" max="1" width="9.140625" style="25"/>
    <col min="2" max="2" width="6.7109375" style="17" customWidth="1"/>
    <col min="3" max="3" width="42.7109375" style="12" customWidth="1"/>
    <col min="4" max="4" width="8.140625" customWidth="1"/>
    <col min="5" max="5" width="9.140625" style="2" customWidth="1"/>
    <col min="6" max="6" width="9.42578125" style="2" customWidth="1"/>
    <col min="7" max="7" width="13.85546875" style="2" customWidth="1"/>
    <col min="8" max="8" width="14.7109375" style="18" customWidth="1"/>
    <col min="9" max="10" width="11.7109375" bestFit="1" customWidth="1"/>
  </cols>
  <sheetData>
    <row r="1" spans="1:12" ht="38.25" customHeight="1" x14ac:dyDescent="0.25">
      <c r="B1" s="248" t="s">
        <v>53</v>
      </c>
      <c r="C1" s="249"/>
      <c r="D1" s="249"/>
      <c r="E1" s="249"/>
      <c r="F1" s="249"/>
      <c r="G1" s="249"/>
    </row>
    <row r="2" spans="1:12" ht="16.5" x14ac:dyDescent="0.25">
      <c r="B2" s="250" t="s">
        <v>113</v>
      </c>
      <c r="C2" s="250"/>
      <c r="D2" s="250"/>
      <c r="E2" s="250"/>
      <c r="F2" s="250"/>
      <c r="G2" s="250"/>
    </row>
    <row r="3" spans="1:12" ht="18" customHeight="1" x14ac:dyDescent="0.25">
      <c r="B3" s="250" t="s">
        <v>18</v>
      </c>
      <c r="C3" s="250"/>
      <c r="D3" s="250"/>
      <c r="E3" s="250"/>
      <c r="F3" s="250"/>
      <c r="G3" s="250"/>
    </row>
    <row r="4" spans="1:12" ht="13.5" thickBot="1" x14ac:dyDescent="0.25">
      <c r="B4" s="251"/>
      <c r="C4" s="251"/>
      <c r="D4" s="251"/>
      <c r="E4" s="251"/>
      <c r="F4" s="251"/>
      <c r="G4" s="251"/>
    </row>
    <row r="5" spans="1:12" ht="15" x14ac:dyDescent="0.2">
      <c r="B5" s="26" t="s">
        <v>0</v>
      </c>
      <c r="C5" s="13" t="s">
        <v>1</v>
      </c>
      <c r="D5" s="252"/>
      <c r="E5" s="252"/>
      <c r="F5" s="252"/>
      <c r="G5" s="8">
        <f>+G21</f>
        <v>0</v>
      </c>
    </row>
    <row r="6" spans="1:12" ht="15" x14ac:dyDescent="0.2">
      <c r="B6" s="27" t="s">
        <v>2</v>
      </c>
      <c r="C6" s="14" t="s">
        <v>30</v>
      </c>
      <c r="D6" s="245"/>
      <c r="E6" s="245"/>
      <c r="F6" s="245"/>
      <c r="G6" s="9">
        <f>G31</f>
        <v>0</v>
      </c>
    </row>
    <row r="7" spans="1:12" s="18" customFormat="1" ht="15" x14ac:dyDescent="0.2">
      <c r="A7" s="25"/>
      <c r="B7" s="27" t="s">
        <v>4</v>
      </c>
      <c r="C7" s="14" t="s">
        <v>3</v>
      </c>
      <c r="D7" s="245"/>
      <c r="E7" s="245"/>
      <c r="F7" s="245"/>
      <c r="G7" s="9">
        <f>+G50</f>
        <v>0</v>
      </c>
      <c r="I7"/>
      <c r="J7"/>
      <c r="K7"/>
      <c r="L7"/>
    </row>
    <row r="8" spans="1:12" s="18" customFormat="1" ht="15" x14ac:dyDescent="0.2">
      <c r="A8" s="25"/>
      <c r="B8" s="27" t="s">
        <v>6</v>
      </c>
      <c r="C8" s="14" t="s">
        <v>5</v>
      </c>
      <c r="D8" s="245"/>
      <c r="E8" s="245"/>
      <c r="F8" s="245"/>
      <c r="G8" s="9">
        <f>+G63</f>
        <v>0</v>
      </c>
      <c r="I8"/>
      <c r="J8"/>
      <c r="K8"/>
      <c r="L8"/>
    </row>
    <row r="9" spans="1:12" s="18" customFormat="1" ht="15.75" thickBot="1" x14ac:dyDescent="0.25">
      <c r="A9" s="25"/>
      <c r="B9" s="28" t="s">
        <v>16</v>
      </c>
      <c r="C9" s="15" t="s">
        <v>7</v>
      </c>
      <c r="D9" s="246"/>
      <c r="E9" s="246"/>
      <c r="F9" s="246"/>
      <c r="G9" s="10">
        <f>+G85</f>
        <v>0</v>
      </c>
      <c r="I9"/>
      <c r="J9"/>
      <c r="K9"/>
      <c r="L9"/>
    </row>
    <row r="10" spans="1:12" s="18" customFormat="1" ht="16.5" thickTop="1" thickBot="1" x14ac:dyDescent="0.25">
      <c r="A10" s="25"/>
      <c r="B10" s="32"/>
      <c r="C10" s="33" t="s">
        <v>24</v>
      </c>
      <c r="D10" s="247"/>
      <c r="E10" s="247"/>
      <c r="F10" s="247"/>
      <c r="G10" s="34">
        <f>SUM(G5:G9)</f>
        <v>0</v>
      </c>
      <c r="I10"/>
      <c r="J10"/>
      <c r="K10"/>
      <c r="L10"/>
    </row>
    <row r="11" spans="1:12" s="18" customFormat="1" x14ac:dyDescent="0.2">
      <c r="A11" s="25"/>
      <c r="B11" s="29" t="s">
        <v>0</v>
      </c>
      <c r="C11" s="11" t="s">
        <v>8</v>
      </c>
      <c r="D11"/>
      <c r="E11" s="2"/>
      <c r="F11" s="2"/>
      <c r="G11" s="2"/>
      <c r="I11"/>
      <c r="J11"/>
      <c r="K11"/>
      <c r="L11"/>
    </row>
    <row r="12" spans="1:12" ht="15" x14ac:dyDescent="0.2">
      <c r="B12" s="56"/>
    </row>
    <row r="13" spans="1:12" s="18" customFormat="1" ht="15.75" customHeight="1" x14ac:dyDescent="0.25">
      <c r="A13" s="25"/>
      <c r="B13" s="56">
        <v>1</v>
      </c>
      <c r="C13" s="44" t="s">
        <v>25</v>
      </c>
      <c r="D13" s="38" t="s">
        <v>9</v>
      </c>
      <c r="E13" s="45">
        <v>40</v>
      </c>
      <c r="F13" s="39"/>
      <c r="G13" s="45">
        <f>+E13*F13</f>
        <v>0</v>
      </c>
      <c r="I13"/>
      <c r="J13"/>
      <c r="K13"/>
      <c r="L13"/>
    </row>
    <row r="14" spans="1:12" s="18" customFormat="1" ht="15" x14ac:dyDescent="0.2">
      <c r="A14" s="25"/>
      <c r="B14" s="56"/>
      <c r="C14" s="43"/>
      <c r="D14" s="40"/>
      <c r="E14" s="41"/>
      <c r="F14" s="42"/>
      <c r="G14" s="41"/>
      <c r="I14"/>
      <c r="J14"/>
      <c r="K14"/>
      <c r="L14"/>
    </row>
    <row r="15" spans="1:12" s="18" customFormat="1" ht="30" x14ac:dyDescent="0.25">
      <c r="A15" s="25"/>
      <c r="B15" s="56">
        <v>2</v>
      </c>
      <c r="C15" s="44" t="s">
        <v>17</v>
      </c>
      <c r="D15" s="38" t="s">
        <v>10</v>
      </c>
      <c r="E15" s="45">
        <v>4</v>
      </c>
      <c r="F15" s="39"/>
      <c r="G15" s="45">
        <f>+E15*F15</f>
        <v>0</v>
      </c>
      <c r="I15"/>
      <c r="J15"/>
      <c r="K15"/>
      <c r="L15"/>
    </row>
    <row r="16" spans="1:12" s="18" customFormat="1" ht="15" x14ac:dyDescent="0.25">
      <c r="A16" s="25"/>
      <c r="B16" s="56"/>
      <c r="C16" s="44"/>
      <c r="D16" s="38"/>
      <c r="E16" s="45"/>
      <c r="F16" s="39"/>
      <c r="G16" s="45"/>
      <c r="I16"/>
      <c r="J16"/>
      <c r="K16"/>
      <c r="L16"/>
    </row>
    <row r="17" spans="1:12" s="18" customFormat="1" ht="60" x14ac:dyDescent="0.25">
      <c r="A17" s="25"/>
      <c r="B17" s="56">
        <v>3</v>
      </c>
      <c r="C17" s="58" t="s">
        <v>67</v>
      </c>
      <c r="D17" s="38" t="s">
        <v>27</v>
      </c>
      <c r="E17" s="45">
        <v>0.01</v>
      </c>
      <c r="F17" s="39"/>
      <c r="G17" s="45">
        <f>+E17*F17</f>
        <v>0</v>
      </c>
      <c r="I17"/>
      <c r="J17"/>
      <c r="K17"/>
      <c r="L17"/>
    </row>
    <row r="18" spans="1:12" s="18" customFormat="1" ht="15" x14ac:dyDescent="0.25">
      <c r="A18" s="25"/>
      <c r="B18" s="56"/>
      <c r="C18" s="44"/>
      <c r="D18" s="38"/>
      <c r="E18" s="45"/>
      <c r="F18" s="39"/>
      <c r="G18" s="45"/>
      <c r="I18"/>
      <c r="J18"/>
      <c r="K18"/>
      <c r="L18"/>
    </row>
    <row r="19" spans="1:12" s="18" customFormat="1" ht="45" x14ac:dyDescent="0.25">
      <c r="A19" s="25"/>
      <c r="B19" s="56">
        <v>4</v>
      </c>
      <c r="C19" s="44" t="s">
        <v>35</v>
      </c>
      <c r="D19" s="38" t="s">
        <v>27</v>
      </c>
      <c r="E19" s="45">
        <v>0.01</v>
      </c>
      <c r="F19" s="39"/>
      <c r="G19" s="45">
        <f>+E19*F19</f>
        <v>0</v>
      </c>
      <c r="I19"/>
      <c r="J19"/>
      <c r="K19"/>
      <c r="L19"/>
    </row>
    <row r="20" spans="1:12" s="18" customFormat="1" ht="10.5" customHeight="1" x14ac:dyDescent="0.2">
      <c r="A20" s="25"/>
      <c r="B20" s="56"/>
      <c r="C20" s="30"/>
      <c r="D20"/>
      <c r="E20" s="2"/>
      <c r="F20" s="4"/>
      <c r="G20" s="5"/>
      <c r="I20"/>
      <c r="J20"/>
      <c r="K20"/>
      <c r="L20"/>
    </row>
    <row r="21" spans="1:12" s="18" customFormat="1" ht="15" x14ac:dyDescent="0.2">
      <c r="A21" s="25"/>
      <c r="B21" s="56"/>
      <c r="C21" s="16" t="s">
        <v>12</v>
      </c>
      <c r="D21" s="1"/>
      <c r="E21" s="3"/>
      <c r="F21" s="3"/>
      <c r="G21" s="7">
        <f>SUM(G13:G20)</f>
        <v>0</v>
      </c>
      <c r="I21"/>
      <c r="J21"/>
      <c r="K21"/>
      <c r="L21"/>
    </row>
    <row r="22" spans="1:12" s="18" customFormat="1" ht="15" x14ac:dyDescent="0.25">
      <c r="A22" s="25"/>
      <c r="B22" s="17"/>
      <c r="C22" s="21"/>
      <c r="D22" s="55"/>
      <c r="E22" s="23"/>
      <c r="F22" s="23"/>
      <c r="G22" s="24"/>
      <c r="I22"/>
      <c r="J22"/>
      <c r="K22"/>
      <c r="L22"/>
    </row>
    <row r="23" spans="1:12" s="18" customFormat="1" ht="15" x14ac:dyDescent="0.25">
      <c r="A23" s="25"/>
      <c r="B23" s="29" t="s">
        <v>2</v>
      </c>
      <c r="C23" s="21" t="s">
        <v>30</v>
      </c>
      <c r="D23" s="55"/>
      <c r="E23" s="23"/>
      <c r="F23" s="23"/>
      <c r="G23" s="24"/>
      <c r="I23"/>
      <c r="J23"/>
      <c r="K23"/>
      <c r="L23"/>
    </row>
    <row r="24" spans="1:12" s="18" customFormat="1" ht="15" x14ac:dyDescent="0.25">
      <c r="A24" s="25"/>
      <c r="B24" s="56"/>
      <c r="C24" s="21"/>
      <c r="D24" s="55"/>
      <c r="E24" s="23"/>
      <c r="F24" s="23"/>
      <c r="G24" s="24"/>
      <c r="I24"/>
      <c r="J24"/>
      <c r="K24"/>
      <c r="L24"/>
    </row>
    <row r="25" spans="1:12" s="18" customFormat="1" ht="30" x14ac:dyDescent="0.25">
      <c r="A25" s="25"/>
      <c r="B25" s="56">
        <v>1</v>
      </c>
      <c r="C25" s="52" t="s">
        <v>32</v>
      </c>
      <c r="D25" s="55" t="s">
        <v>9</v>
      </c>
      <c r="E25" s="23">
        <v>4</v>
      </c>
      <c r="F25" s="39"/>
      <c r="G25" s="45">
        <f>F25*E25</f>
        <v>0</v>
      </c>
      <c r="I25"/>
      <c r="J25"/>
      <c r="K25"/>
      <c r="L25"/>
    </row>
    <row r="26" spans="1:12" s="18" customFormat="1" ht="15" x14ac:dyDescent="0.25">
      <c r="A26" s="25"/>
      <c r="B26" s="56"/>
      <c r="C26" s="52"/>
      <c r="D26" s="55"/>
      <c r="E26" s="23"/>
      <c r="F26" s="39"/>
      <c r="G26" s="45"/>
      <c r="I26"/>
      <c r="J26"/>
      <c r="K26"/>
      <c r="L26"/>
    </row>
    <row r="27" spans="1:12" s="18" customFormat="1" ht="90" x14ac:dyDescent="0.25">
      <c r="A27" s="25"/>
      <c r="B27" s="56">
        <v>2</v>
      </c>
      <c r="C27" s="52" t="s">
        <v>42</v>
      </c>
      <c r="D27" s="38" t="s">
        <v>49</v>
      </c>
      <c r="E27" s="23">
        <v>180</v>
      </c>
      <c r="F27" s="39"/>
      <c r="G27" s="45">
        <f>F27*E27</f>
        <v>0</v>
      </c>
      <c r="I27"/>
      <c r="J27"/>
      <c r="K27"/>
      <c r="L27"/>
    </row>
    <row r="28" spans="1:12" s="18" customFormat="1" ht="15" x14ac:dyDescent="0.25">
      <c r="A28" s="25"/>
      <c r="B28" s="56"/>
      <c r="C28" s="52"/>
      <c r="D28" s="38"/>
      <c r="E28" s="23"/>
      <c r="F28" s="39"/>
      <c r="G28" s="45"/>
      <c r="I28"/>
      <c r="J28"/>
      <c r="K28"/>
      <c r="L28"/>
    </row>
    <row r="29" spans="1:12" s="18" customFormat="1" ht="60" x14ac:dyDescent="0.25">
      <c r="A29" s="25"/>
      <c r="B29" s="56">
        <v>3</v>
      </c>
      <c r="C29" s="52" t="s">
        <v>246</v>
      </c>
      <c r="D29" s="38" t="s">
        <v>49</v>
      </c>
      <c r="E29" s="23">
        <v>8</v>
      </c>
      <c r="F29" s="39"/>
      <c r="G29" s="45">
        <f>F29*E29</f>
        <v>0</v>
      </c>
      <c r="I29"/>
      <c r="J29"/>
      <c r="K29"/>
      <c r="L29"/>
    </row>
    <row r="30" spans="1:12" s="18" customFormat="1" ht="15" x14ac:dyDescent="0.25">
      <c r="A30" s="25"/>
      <c r="B30" s="56"/>
      <c r="C30" s="52"/>
      <c r="D30" s="22"/>
      <c r="E30" s="23"/>
      <c r="F30" s="39"/>
      <c r="G30" s="45"/>
      <c r="I30"/>
      <c r="J30"/>
      <c r="K30"/>
      <c r="L30"/>
    </row>
    <row r="31" spans="1:12" s="18" customFormat="1" x14ac:dyDescent="0.2">
      <c r="A31" s="25"/>
      <c r="B31" s="17"/>
      <c r="C31" s="16" t="s">
        <v>31</v>
      </c>
      <c r="D31" s="1"/>
      <c r="E31" s="3"/>
      <c r="F31" s="3"/>
      <c r="G31" s="7">
        <f>SUM(G25:G30)</f>
        <v>0</v>
      </c>
      <c r="I31"/>
      <c r="J31"/>
      <c r="K31"/>
      <c r="L31"/>
    </row>
    <row r="32" spans="1:12" s="18" customFormat="1" ht="15" x14ac:dyDescent="0.25">
      <c r="A32" s="25"/>
      <c r="B32" s="17"/>
      <c r="C32" s="21"/>
      <c r="D32" s="22"/>
      <c r="E32" s="23"/>
      <c r="F32" s="23"/>
      <c r="G32" s="45"/>
      <c r="I32"/>
      <c r="J32"/>
      <c r="K32"/>
      <c r="L32"/>
    </row>
    <row r="33" spans="1:12" s="18" customFormat="1" ht="15" x14ac:dyDescent="0.25">
      <c r="A33" s="25"/>
      <c r="B33" s="29" t="s">
        <v>4</v>
      </c>
      <c r="C33" s="11" t="s">
        <v>11</v>
      </c>
      <c r="D33"/>
      <c r="E33" s="2"/>
      <c r="F33" s="2"/>
      <c r="G33" s="45"/>
      <c r="I33"/>
      <c r="J33"/>
      <c r="K33"/>
      <c r="L33"/>
    </row>
    <row r="34" spans="1:12" s="18" customFormat="1" ht="15" x14ac:dyDescent="0.25">
      <c r="A34" s="25"/>
      <c r="B34" s="57"/>
      <c r="C34" s="11"/>
      <c r="D34"/>
      <c r="E34" s="2"/>
      <c r="F34" s="2"/>
      <c r="G34" s="45"/>
      <c r="I34"/>
      <c r="J34"/>
      <c r="K34"/>
      <c r="L34"/>
    </row>
    <row r="35" spans="1:12" ht="90" x14ac:dyDescent="0.25">
      <c r="B35" s="56">
        <v>1</v>
      </c>
      <c r="C35" s="44" t="s">
        <v>80</v>
      </c>
      <c r="D35" s="47"/>
      <c r="E35" s="48"/>
      <c r="F35" s="49"/>
      <c r="G35" s="45"/>
    </row>
    <row r="36" spans="1:12" ht="18" x14ac:dyDescent="0.25">
      <c r="B36" s="56"/>
      <c r="C36" s="44" t="s">
        <v>51</v>
      </c>
      <c r="D36" s="38" t="s">
        <v>48</v>
      </c>
      <c r="E36" s="45">
        <f>ROUND(0.3*H36,1)</f>
        <v>23.1</v>
      </c>
      <c r="F36" s="39"/>
      <c r="G36" s="45">
        <f>F36*E36</f>
        <v>0</v>
      </c>
      <c r="H36" s="18">
        <v>77</v>
      </c>
    </row>
    <row r="37" spans="1:12" ht="15" x14ac:dyDescent="0.25">
      <c r="B37" s="56"/>
      <c r="C37" s="46"/>
      <c r="D37" s="38"/>
      <c r="E37" s="45"/>
      <c r="F37" s="39"/>
      <c r="G37" s="45"/>
      <c r="J37" s="18"/>
    </row>
    <row r="38" spans="1:12" ht="18" x14ac:dyDescent="0.25">
      <c r="B38" s="56"/>
      <c r="C38" s="44" t="s">
        <v>56</v>
      </c>
      <c r="D38" s="38" t="s">
        <v>48</v>
      </c>
      <c r="E38" s="45">
        <f>ROUND(0.6*H36,1)</f>
        <v>46.2</v>
      </c>
      <c r="F38" s="39"/>
      <c r="G38" s="45">
        <f>F38*E38</f>
        <v>0</v>
      </c>
      <c r="I38" s="18"/>
      <c r="J38" s="18"/>
    </row>
    <row r="39" spans="1:12" ht="15" x14ac:dyDescent="0.25">
      <c r="B39" s="56"/>
      <c r="C39" s="44"/>
      <c r="D39" s="38"/>
      <c r="E39" s="45"/>
      <c r="F39" s="39"/>
      <c r="G39" s="45"/>
      <c r="I39" s="18"/>
      <c r="J39" s="18"/>
    </row>
    <row r="40" spans="1:12" ht="18" x14ac:dyDescent="0.25">
      <c r="B40" s="56"/>
      <c r="C40" s="44" t="s">
        <v>55</v>
      </c>
      <c r="D40" s="38" t="s">
        <v>48</v>
      </c>
      <c r="E40" s="45">
        <f>ROUND(0.1*H36,1)</f>
        <v>7.7</v>
      </c>
      <c r="F40" s="39"/>
      <c r="G40" s="45">
        <f>F40*E40</f>
        <v>0</v>
      </c>
      <c r="I40" s="18"/>
      <c r="J40" s="18"/>
    </row>
    <row r="41" spans="1:12" ht="15" x14ac:dyDescent="0.25">
      <c r="B41" s="56"/>
      <c r="C41" s="44"/>
      <c r="D41" s="38"/>
      <c r="E41" s="45"/>
      <c r="F41" s="39"/>
      <c r="G41" s="45"/>
      <c r="I41" s="18"/>
      <c r="J41" s="18"/>
    </row>
    <row r="42" spans="1:12" ht="30" x14ac:dyDescent="0.25">
      <c r="B42" s="56">
        <v>2</v>
      </c>
      <c r="C42" s="44" t="s">
        <v>26</v>
      </c>
      <c r="D42" s="38" t="s">
        <v>49</v>
      </c>
      <c r="E42" s="45">
        <v>33</v>
      </c>
      <c r="F42" s="39"/>
      <c r="G42" s="45">
        <f>F42*E42</f>
        <v>0</v>
      </c>
    </row>
    <row r="43" spans="1:12" ht="15" x14ac:dyDescent="0.25">
      <c r="B43" s="56"/>
      <c r="C43" s="44"/>
      <c r="D43" s="38"/>
      <c r="E43" s="45"/>
      <c r="F43" s="39"/>
      <c r="G43" s="45"/>
    </row>
    <row r="44" spans="1:12" ht="60" x14ac:dyDescent="0.25">
      <c r="B44" s="56">
        <v>3</v>
      </c>
      <c r="C44" s="44" t="s">
        <v>254</v>
      </c>
      <c r="D44" s="38" t="s">
        <v>48</v>
      </c>
      <c r="E44" s="45">
        <v>15.5</v>
      </c>
      <c r="F44" s="39"/>
      <c r="G44" s="45">
        <f>F44*E44</f>
        <v>0</v>
      </c>
    </row>
    <row r="45" spans="1:12" ht="15" x14ac:dyDescent="0.25">
      <c r="B45" s="56"/>
      <c r="C45" s="44"/>
      <c r="D45" s="38"/>
      <c r="E45" s="45"/>
      <c r="F45" s="39"/>
      <c r="G45" s="45"/>
    </row>
    <row r="46" spans="1:12" ht="75" x14ac:dyDescent="0.25">
      <c r="B46" s="56">
        <v>4</v>
      </c>
      <c r="C46" s="44" t="s">
        <v>248</v>
      </c>
      <c r="D46" s="38" t="s">
        <v>48</v>
      </c>
      <c r="E46" s="45">
        <v>43</v>
      </c>
      <c r="F46" s="39"/>
      <c r="G46" s="45">
        <f>+E46*F46</f>
        <v>0</v>
      </c>
      <c r="H46" s="35"/>
    </row>
    <row r="47" spans="1:12" ht="15" x14ac:dyDescent="0.25">
      <c r="B47" s="56"/>
      <c r="C47" s="44"/>
      <c r="D47" s="38"/>
      <c r="E47" s="45"/>
      <c r="F47" s="39"/>
      <c r="G47" s="45"/>
      <c r="H47" s="35"/>
    </row>
    <row r="48" spans="1:12" ht="60" x14ac:dyDescent="0.25">
      <c r="B48" s="56">
        <v>5</v>
      </c>
      <c r="C48" s="44" t="s">
        <v>249</v>
      </c>
      <c r="D48" s="38" t="s">
        <v>48</v>
      </c>
      <c r="E48" s="45">
        <v>16</v>
      </c>
      <c r="F48" s="39"/>
      <c r="G48" s="45">
        <f>+E48*F48</f>
        <v>0</v>
      </c>
      <c r="H48" s="35"/>
    </row>
    <row r="49" spans="2:8" ht="15" x14ac:dyDescent="0.25">
      <c r="B49" s="56"/>
      <c r="C49" s="44"/>
      <c r="D49" s="38"/>
      <c r="E49" s="45"/>
      <c r="F49" s="39"/>
      <c r="G49" s="45"/>
      <c r="H49" s="35"/>
    </row>
    <row r="50" spans="2:8" x14ac:dyDescent="0.2">
      <c r="C50" s="16" t="s">
        <v>13</v>
      </c>
      <c r="D50" s="1"/>
      <c r="E50" s="3"/>
      <c r="F50" s="3"/>
      <c r="G50" s="7">
        <f>SUM(G35:G49)</f>
        <v>0</v>
      </c>
    </row>
    <row r="52" spans="2:8" x14ac:dyDescent="0.2">
      <c r="B52" s="29" t="s">
        <v>6</v>
      </c>
      <c r="C52" s="11" t="s">
        <v>5</v>
      </c>
    </row>
    <row r="53" spans="2:8" x14ac:dyDescent="0.2">
      <c r="B53" s="29"/>
      <c r="C53" s="11"/>
    </row>
    <row r="54" spans="2:8" ht="75.75" customHeight="1" x14ac:dyDescent="0.25">
      <c r="B54" s="56">
        <v>1</v>
      </c>
      <c r="C54" s="44" t="s">
        <v>70</v>
      </c>
      <c r="D54" s="38" t="s">
        <v>9</v>
      </c>
      <c r="E54" s="45">
        <f>E13</f>
        <v>40</v>
      </c>
      <c r="F54" s="39"/>
      <c r="G54" s="45">
        <f>+E54*F54</f>
        <v>0</v>
      </c>
    </row>
    <row r="55" spans="2:8" ht="15" x14ac:dyDescent="0.25">
      <c r="B55" s="56"/>
      <c r="C55" s="44"/>
      <c r="D55" s="38"/>
      <c r="E55" s="45"/>
      <c r="F55" s="39"/>
      <c r="G55" s="45"/>
    </row>
    <row r="56" spans="2:8" ht="92.25" customHeight="1" x14ac:dyDescent="0.25">
      <c r="B56" s="56">
        <v>2</v>
      </c>
      <c r="C56" s="44" t="s">
        <v>38</v>
      </c>
      <c r="D56" s="38"/>
      <c r="F56" s="19"/>
      <c r="G56" s="45"/>
    </row>
    <row r="57" spans="2:8" ht="15" x14ac:dyDescent="0.25">
      <c r="B57" s="56"/>
      <c r="C57" s="50" t="s">
        <v>45</v>
      </c>
      <c r="D57" s="38" t="s">
        <v>10</v>
      </c>
      <c r="E57" s="2">
        <v>2</v>
      </c>
      <c r="F57" s="39"/>
      <c r="G57" s="45">
        <f>+E57*F57</f>
        <v>0</v>
      </c>
    </row>
    <row r="58" spans="2:8" ht="15" x14ac:dyDescent="0.25">
      <c r="B58" s="56"/>
      <c r="C58" s="44"/>
      <c r="D58" s="38"/>
      <c r="E58" s="45"/>
      <c r="F58" s="39"/>
      <c r="G58" s="45"/>
    </row>
    <row r="59" spans="2:8" ht="90" x14ac:dyDescent="0.25">
      <c r="B59" s="56">
        <v>3</v>
      </c>
      <c r="C59" s="44" t="s">
        <v>252</v>
      </c>
      <c r="D59" s="38" t="s">
        <v>10</v>
      </c>
      <c r="E59" s="45">
        <v>2</v>
      </c>
      <c r="F59" s="39"/>
      <c r="G59" s="45">
        <f>+E59*F59</f>
        <v>0</v>
      </c>
    </row>
    <row r="60" spans="2:8" ht="15" x14ac:dyDescent="0.25">
      <c r="B60" s="56"/>
      <c r="C60" s="44"/>
      <c r="D60" s="38"/>
      <c r="E60" s="45"/>
      <c r="F60" s="39"/>
      <c r="G60" s="45"/>
    </row>
    <row r="61" spans="2:8" ht="30" x14ac:dyDescent="0.25">
      <c r="B61" s="56">
        <v>4</v>
      </c>
      <c r="C61" s="44" t="s">
        <v>71</v>
      </c>
      <c r="D61" s="38" t="s">
        <v>10</v>
      </c>
      <c r="E61" s="45">
        <v>1</v>
      </c>
      <c r="F61" s="39"/>
      <c r="G61" s="45">
        <f>+E61*F61</f>
        <v>0</v>
      </c>
    </row>
    <row r="62" spans="2:8" ht="15" x14ac:dyDescent="0.2">
      <c r="B62" s="56"/>
      <c r="F62" s="4"/>
      <c r="G62" s="5"/>
    </row>
    <row r="63" spans="2:8" x14ac:dyDescent="0.2">
      <c r="C63" s="16" t="s">
        <v>14</v>
      </c>
      <c r="D63" s="1"/>
      <c r="E63" s="3"/>
      <c r="F63" s="3"/>
      <c r="G63" s="7">
        <f>SUM(G54:G62)</f>
        <v>0</v>
      </c>
    </row>
    <row r="64" spans="2:8" x14ac:dyDescent="0.2">
      <c r="C64" s="11"/>
      <c r="G64" s="6"/>
    </row>
    <row r="65" spans="1:12" ht="15" x14ac:dyDescent="0.25">
      <c r="B65" s="29" t="s">
        <v>16</v>
      </c>
      <c r="C65" s="11" t="s">
        <v>7</v>
      </c>
      <c r="D65" s="38"/>
      <c r="L65" s="12"/>
    </row>
    <row r="66" spans="1:12" ht="15" x14ac:dyDescent="0.25">
      <c r="B66" s="57"/>
      <c r="C66" s="11"/>
      <c r="D66" s="38"/>
      <c r="L66" s="12"/>
    </row>
    <row r="67" spans="1:12" ht="30" x14ac:dyDescent="0.25">
      <c r="B67" s="56">
        <v>1</v>
      </c>
      <c r="C67" s="44" t="s">
        <v>62</v>
      </c>
      <c r="D67" s="38" t="s">
        <v>49</v>
      </c>
      <c r="E67" s="45">
        <f>E27</f>
        <v>180</v>
      </c>
      <c r="F67" s="39"/>
      <c r="G67" s="45">
        <f t="shared" ref="G67:G77" si="0">+E67*F67</f>
        <v>0</v>
      </c>
      <c r="L67" s="12"/>
    </row>
    <row r="68" spans="1:12" ht="15" x14ac:dyDescent="0.25">
      <c r="B68" s="56"/>
      <c r="C68" s="44"/>
      <c r="D68" s="38"/>
      <c r="E68" s="45"/>
      <c r="F68" s="39"/>
      <c r="G68" s="45"/>
      <c r="L68" s="12"/>
    </row>
    <row r="69" spans="1:12" ht="30" x14ac:dyDescent="0.25">
      <c r="B69" s="56">
        <v>2</v>
      </c>
      <c r="C69" s="44" t="s">
        <v>61</v>
      </c>
      <c r="D69" s="38" t="s">
        <v>9</v>
      </c>
      <c r="E69" s="45">
        <f>E25</f>
        <v>4</v>
      </c>
      <c r="F69" s="39"/>
      <c r="G69" s="45">
        <f t="shared" si="0"/>
        <v>0</v>
      </c>
      <c r="L69" s="12"/>
    </row>
    <row r="70" spans="1:12" ht="15" x14ac:dyDescent="0.25">
      <c r="B70" s="56"/>
      <c r="C70" s="44"/>
      <c r="D70" s="38"/>
      <c r="E70" s="45"/>
      <c r="F70" s="39"/>
      <c r="G70" s="45"/>
      <c r="L70" s="12"/>
    </row>
    <row r="71" spans="1:12" ht="30" x14ac:dyDescent="0.25">
      <c r="B71" s="56">
        <v>3</v>
      </c>
      <c r="C71" s="44" t="s">
        <v>33</v>
      </c>
      <c r="D71" s="38" t="s">
        <v>49</v>
      </c>
      <c r="E71" s="45">
        <f>E67</f>
        <v>180</v>
      </c>
      <c r="F71" s="39"/>
      <c r="G71" s="45">
        <f t="shared" si="0"/>
        <v>0</v>
      </c>
      <c r="L71" s="12"/>
    </row>
    <row r="72" spans="1:12" ht="15" x14ac:dyDescent="0.25">
      <c r="B72" s="56"/>
      <c r="C72" s="44"/>
      <c r="D72" s="38"/>
      <c r="E72" s="45"/>
      <c r="F72" s="39"/>
      <c r="G72" s="45"/>
      <c r="L72" s="12"/>
    </row>
    <row r="73" spans="1:12" ht="31.5" customHeight="1" x14ac:dyDescent="0.25">
      <c r="B73" s="56">
        <v>4</v>
      </c>
      <c r="C73" s="44" t="s">
        <v>63</v>
      </c>
      <c r="D73" s="38" t="s">
        <v>49</v>
      </c>
      <c r="E73" s="45">
        <f>E71+E29</f>
        <v>188</v>
      </c>
      <c r="F73" s="39"/>
      <c r="G73" s="45">
        <f t="shared" si="0"/>
        <v>0</v>
      </c>
      <c r="L73" s="12"/>
    </row>
    <row r="74" spans="1:12" ht="15" x14ac:dyDescent="0.25">
      <c r="B74" s="56"/>
      <c r="C74" s="44"/>
      <c r="D74" s="38"/>
      <c r="E74" s="45"/>
      <c r="F74" s="39"/>
      <c r="G74" s="45"/>
      <c r="L74" s="12"/>
    </row>
    <row r="75" spans="1:12" ht="30" x14ac:dyDescent="0.25">
      <c r="B75" s="56">
        <v>5</v>
      </c>
      <c r="C75" s="44" t="s">
        <v>34</v>
      </c>
      <c r="D75" s="38" t="s">
        <v>49</v>
      </c>
      <c r="E75" s="45">
        <f>E73</f>
        <v>188</v>
      </c>
      <c r="F75" s="39"/>
      <c r="G75" s="45">
        <f t="shared" si="0"/>
        <v>0</v>
      </c>
      <c r="L75" s="12"/>
    </row>
    <row r="76" spans="1:12" ht="15" x14ac:dyDescent="0.25">
      <c r="B76" s="56"/>
      <c r="C76" s="44"/>
      <c r="D76" s="38"/>
      <c r="E76" s="45"/>
      <c r="F76" s="39"/>
      <c r="G76" s="45"/>
      <c r="L76" s="12"/>
    </row>
    <row r="77" spans="1:12" ht="30" x14ac:dyDescent="0.25">
      <c r="B77" s="56">
        <v>6</v>
      </c>
      <c r="C77" s="44" t="s">
        <v>21</v>
      </c>
      <c r="D77" s="38" t="s">
        <v>9</v>
      </c>
      <c r="E77" s="45">
        <f>E13</f>
        <v>40</v>
      </c>
      <c r="F77" s="39"/>
      <c r="G77" s="45">
        <f t="shared" si="0"/>
        <v>0</v>
      </c>
    </row>
    <row r="78" spans="1:12" s="18" customFormat="1" ht="15" x14ac:dyDescent="0.25">
      <c r="A78" s="25"/>
      <c r="B78" s="56"/>
      <c r="C78" s="44"/>
      <c r="D78" s="38"/>
      <c r="E78" s="45"/>
      <c r="F78" s="39"/>
      <c r="G78" s="45"/>
      <c r="I78"/>
      <c r="J78"/>
      <c r="K78"/>
      <c r="L78"/>
    </row>
    <row r="79" spans="1:12" s="18" customFormat="1" ht="15" x14ac:dyDescent="0.25">
      <c r="A79" s="25"/>
      <c r="B79" s="56">
        <v>7</v>
      </c>
      <c r="C79" s="44" t="s">
        <v>23</v>
      </c>
      <c r="D79" s="38" t="s">
        <v>9</v>
      </c>
      <c r="E79" s="45">
        <f>E77</f>
        <v>40</v>
      </c>
      <c r="F79" s="39"/>
      <c r="G79" s="45">
        <f>+E79*F79</f>
        <v>0</v>
      </c>
      <c r="I79"/>
      <c r="J79"/>
      <c r="K79"/>
      <c r="L79"/>
    </row>
    <row r="80" spans="1:12" s="18" customFormat="1" ht="15" x14ac:dyDescent="0.25">
      <c r="A80" s="25"/>
      <c r="B80" s="56"/>
      <c r="C80" s="44"/>
      <c r="D80" s="38"/>
      <c r="E80" s="45"/>
      <c r="F80" s="39"/>
      <c r="G80" s="45"/>
      <c r="I80"/>
      <c r="J80"/>
      <c r="K80"/>
      <c r="L80"/>
    </row>
    <row r="81" spans="1:12" s="18" customFormat="1" ht="15" x14ac:dyDescent="0.25">
      <c r="A81" s="25"/>
      <c r="B81" s="56">
        <v>8</v>
      </c>
      <c r="C81" s="44" t="s">
        <v>22</v>
      </c>
      <c r="D81" s="38" t="s">
        <v>9</v>
      </c>
      <c r="E81" s="45">
        <f>E79</f>
        <v>40</v>
      </c>
      <c r="F81" s="39"/>
      <c r="G81" s="45">
        <f>+E81*F81</f>
        <v>0</v>
      </c>
      <c r="I81"/>
      <c r="J81"/>
      <c r="K81"/>
      <c r="L81"/>
    </row>
    <row r="82" spans="1:12" s="18" customFormat="1" ht="15" x14ac:dyDescent="0.25">
      <c r="A82" s="25"/>
      <c r="B82" s="56"/>
      <c r="C82" s="50"/>
      <c r="D82" s="38"/>
      <c r="E82" s="45"/>
      <c r="F82" s="45"/>
      <c r="G82" s="45"/>
      <c r="I82"/>
      <c r="J82"/>
      <c r="K82"/>
      <c r="L82"/>
    </row>
    <row r="83" spans="1:12" s="18" customFormat="1" ht="15" x14ac:dyDescent="0.25">
      <c r="A83" s="25"/>
      <c r="B83" s="56">
        <v>9</v>
      </c>
      <c r="C83" s="50" t="s">
        <v>28</v>
      </c>
      <c r="D83" s="38" t="s">
        <v>27</v>
      </c>
      <c r="E83" s="45">
        <v>1</v>
      </c>
      <c r="F83" s="51"/>
      <c r="G83" s="45">
        <f>+E83*F83</f>
        <v>0</v>
      </c>
      <c r="I83"/>
      <c r="J83"/>
      <c r="K83"/>
      <c r="L83"/>
    </row>
    <row r="84" spans="1:12" s="18" customFormat="1" ht="15" x14ac:dyDescent="0.2">
      <c r="A84" s="25"/>
      <c r="B84" s="56"/>
      <c r="C84" s="12"/>
      <c r="D84"/>
      <c r="E84" s="2"/>
      <c r="F84" s="31"/>
      <c r="G84" s="5"/>
      <c r="I84"/>
      <c r="J84"/>
      <c r="K84"/>
      <c r="L84"/>
    </row>
    <row r="85" spans="1:12" s="18" customFormat="1" ht="15" x14ac:dyDescent="0.2">
      <c r="A85" s="25"/>
      <c r="B85" s="56"/>
      <c r="C85" s="16" t="s">
        <v>15</v>
      </c>
      <c r="D85" s="1"/>
      <c r="E85" s="3"/>
      <c r="F85" s="3"/>
      <c r="G85" s="7">
        <f>SUM(G66:G83)</f>
        <v>0</v>
      </c>
      <c r="I85"/>
      <c r="J85"/>
      <c r="K85"/>
      <c r="L85"/>
    </row>
    <row r="90" spans="1:12" s="18" customFormat="1" x14ac:dyDescent="0.2">
      <c r="A90" s="25"/>
      <c r="B90" s="17"/>
      <c r="C90"/>
      <c r="D90"/>
      <c r="E90" s="2"/>
      <c r="F90" s="2"/>
      <c r="G90" s="2"/>
      <c r="I90"/>
      <c r="J90"/>
      <c r="K90"/>
      <c r="L90"/>
    </row>
    <row r="91" spans="1:12" s="18" customFormat="1" x14ac:dyDescent="0.2">
      <c r="A91" s="25"/>
      <c r="B91" s="17"/>
      <c r="C91"/>
      <c r="D91"/>
      <c r="E91" s="2"/>
      <c r="F91" s="2"/>
      <c r="G91" s="2"/>
      <c r="I91"/>
      <c r="J91"/>
      <c r="K91"/>
      <c r="L91"/>
    </row>
    <row r="104" spans="3:3" x14ac:dyDescent="0.2">
      <c r="C104" s="20"/>
    </row>
  </sheetData>
  <mergeCells count="10">
    <mergeCell ref="D7:F7"/>
    <mergeCell ref="D8:F8"/>
    <mergeCell ref="D9:F9"/>
    <mergeCell ref="D10:F10"/>
    <mergeCell ref="B1:G1"/>
    <mergeCell ref="B2:G2"/>
    <mergeCell ref="B3:G3"/>
    <mergeCell ref="B4:G4"/>
    <mergeCell ref="D5:F5"/>
    <mergeCell ref="D6:F6"/>
  </mergeCells>
  <printOptions gridLines="1"/>
  <pageMargins left="1.1023622047244095" right="0.19685039370078741" top="0.70866141732283472" bottom="0.47244094488188981" header="0" footer="0"/>
  <pageSetup paperSize="9" orientation="portrait" r:id="rId1"/>
  <headerFooter alignWithMargins="0">
    <oddHeader>&amp;L&amp;"Arial Narrow,Navadno"&amp;9KANALIZACIJA MALE ŽABLJE&amp;C&amp;"Arial Narrow,Navadno"&amp;9FEKALNI KANAL FC2&amp;R&amp;"Arial Narrow,Navadno"&amp;9DETAJL INFRASTRUKTURA d.o.o., NA PRODU 13, Vipava</oddHeader>
    <oddFooter>&amp;C&amp;9stran&amp;P</oddFooter>
  </headerFooter>
  <rowBreaks count="2" manualBreakCount="2">
    <brk id="10" min="1" max="6" man="1"/>
    <brk id="64" min="1" max="6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499984740745262"/>
  </sheetPr>
  <dimension ref="A1:L138"/>
  <sheetViews>
    <sheetView view="pageBreakPreview" zoomScaleNormal="100" zoomScaleSheetLayoutView="100" workbookViewId="0">
      <selection activeCell="G12" sqref="G12"/>
    </sheetView>
  </sheetViews>
  <sheetFormatPr defaultRowHeight="12.75" x14ac:dyDescent="0.2"/>
  <cols>
    <col min="1" max="1" width="9.140625" style="25"/>
    <col min="2" max="2" width="6.7109375" style="17" customWidth="1"/>
    <col min="3" max="3" width="42.7109375" style="12" customWidth="1"/>
    <col min="4" max="4" width="8.140625" customWidth="1"/>
    <col min="5" max="5" width="9.140625" style="2" customWidth="1"/>
    <col min="6" max="6" width="9.42578125" style="2" customWidth="1"/>
    <col min="7" max="7" width="13.85546875" style="2" customWidth="1"/>
    <col min="8" max="8" width="14.7109375" style="18" customWidth="1"/>
    <col min="9" max="10" width="11.7109375" bestFit="1" customWidth="1"/>
  </cols>
  <sheetData>
    <row r="1" spans="1:12" ht="38.25" customHeight="1" x14ac:dyDescent="0.25">
      <c r="B1" s="248" t="s">
        <v>53</v>
      </c>
      <c r="C1" s="249"/>
      <c r="D1" s="249"/>
      <c r="E1" s="249"/>
      <c r="F1" s="249"/>
      <c r="G1" s="249"/>
    </row>
    <row r="2" spans="1:12" ht="16.5" x14ac:dyDescent="0.25">
      <c r="B2" s="250" t="s">
        <v>114</v>
      </c>
      <c r="C2" s="250"/>
      <c r="D2" s="250"/>
      <c r="E2" s="250"/>
      <c r="F2" s="250"/>
      <c r="G2" s="250"/>
    </row>
    <row r="3" spans="1:12" ht="18" customHeight="1" x14ac:dyDescent="0.25">
      <c r="B3" s="250" t="s">
        <v>18</v>
      </c>
      <c r="C3" s="250"/>
      <c r="D3" s="250"/>
      <c r="E3" s="250"/>
      <c r="F3" s="250"/>
      <c r="G3" s="250"/>
    </row>
    <row r="4" spans="1:12" ht="13.5" thickBot="1" x14ac:dyDescent="0.25">
      <c r="B4" s="251"/>
      <c r="C4" s="251"/>
      <c r="D4" s="251"/>
      <c r="E4" s="251"/>
      <c r="F4" s="251"/>
      <c r="G4" s="251"/>
    </row>
    <row r="5" spans="1:12" ht="15" x14ac:dyDescent="0.2">
      <c r="B5" s="26" t="s">
        <v>0</v>
      </c>
      <c r="C5" s="13" t="s">
        <v>1</v>
      </c>
      <c r="D5" s="252"/>
      <c r="E5" s="252"/>
      <c r="F5" s="252"/>
      <c r="G5" s="8">
        <f>+G21</f>
        <v>0</v>
      </c>
    </row>
    <row r="6" spans="1:12" ht="15" x14ac:dyDescent="0.2">
      <c r="B6" s="27" t="s">
        <v>2</v>
      </c>
      <c r="C6" s="14" t="s">
        <v>30</v>
      </c>
      <c r="D6" s="245"/>
      <c r="E6" s="245"/>
      <c r="F6" s="245"/>
      <c r="G6" s="9">
        <f>G39</f>
        <v>0</v>
      </c>
    </row>
    <row r="7" spans="1:12" s="18" customFormat="1" ht="15" x14ac:dyDescent="0.2">
      <c r="A7" s="25"/>
      <c r="B7" s="27" t="s">
        <v>4</v>
      </c>
      <c r="C7" s="14" t="s">
        <v>3</v>
      </c>
      <c r="D7" s="245"/>
      <c r="E7" s="245"/>
      <c r="F7" s="245"/>
      <c r="G7" s="9">
        <f>+G75</f>
        <v>0</v>
      </c>
      <c r="I7"/>
      <c r="J7"/>
      <c r="K7"/>
      <c r="L7"/>
    </row>
    <row r="8" spans="1:12" s="18" customFormat="1" ht="15" x14ac:dyDescent="0.2">
      <c r="A8" s="25"/>
      <c r="B8" s="27" t="s">
        <v>6</v>
      </c>
      <c r="C8" s="14" t="s">
        <v>5</v>
      </c>
      <c r="D8" s="245"/>
      <c r="E8" s="245"/>
      <c r="F8" s="245"/>
      <c r="G8" s="9">
        <f>+G95</f>
        <v>0</v>
      </c>
      <c r="I8"/>
      <c r="J8"/>
      <c r="K8"/>
      <c r="L8"/>
    </row>
    <row r="9" spans="1:12" s="18" customFormat="1" ht="15.75" thickBot="1" x14ac:dyDescent="0.25">
      <c r="A9" s="25"/>
      <c r="B9" s="28" t="s">
        <v>16</v>
      </c>
      <c r="C9" s="15" t="s">
        <v>7</v>
      </c>
      <c r="D9" s="246"/>
      <c r="E9" s="246"/>
      <c r="F9" s="246"/>
      <c r="G9" s="10">
        <f>+G119</f>
        <v>0</v>
      </c>
      <c r="I9"/>
      <c r="J9"/>
      <c r="K9"/>
      <c r="L9"/>
    </row>
    <row r="10" spans="1:12" s="18" customFormat="1" ht="16.5" thickTop="1" thickBot="1" x14ac:dyDescent="0.25">
      <c r="A10" s="25"/>
      <c r="B10" s="32"/>
      <c r="C10" s="33" t="s">
        <v>24</v>
      </c>
      <c r="D10" s="247"/>
      <c r="E10" s="247"/>
      <c r="F10" s="247"/>
      <c r="G10" s="34">
        <f>SUM(G5:G9)</f>
        <v>0</v>
      </c>
      <c r="I10"/>
      <c r="J10"/>
      <c r="K10"/>
      <c r="L10"/>
    </row>
    <row r="11" spans="1:12" s="18" customFormat="1" x14ac:dyDescent="0.2">
      <c r="A11" s="25"/>
      <c r="B11" s="29" t="s">
        <v>0</v>
      </c>
      <c r="C11" s="11" t="s">
        <v>8</v>
      </c>
      <c r="D11"/>
      <c r="E11" s="2"/>
      <c r="F11" s="2"/>
      <c r="G11" s="2"/>
      <c r="I11"/>
      <c r="J11"/>
      <c r="K11"/>
      <c r="L11"/>
    </row>
    <row r="12" spans="1:12" ht="15" x14ac:dyDescent="0.2">
      <c r="B12" s="56"/>
    </row>
    <row r="13" spans="1:12" s="18" customFormat="1" ht="15.75" customHeight="1" x14ac:dyDescent="0.25">
      <c r="A13" s="25"/>
      <c r="B13" s="56">
        <v>1</v>
      </c>
      <c r="C13" s="44" t="s">
        <v>25</v>
      </c>
      <c r="D13" s="38" t="s">
        <v>9</v>
      </c>
      <c r="E13" s="45">
        <v>107.8</v>
      </c>
      <c r="F13" s="39"/>
      <c r="G13" s="45">
        <f>+E13*F13</f>
        <v>0</v>
      </c>
      <c r="I13"/>
      <c r="J13"/>
      <c r="K13"/>
      <c r="L13"/>
    </row>
    <row r="14" spans="1:12" s="18" customFormat="1" ht="15" x14ac:dyDescent="0.2">
      <c r="A14" s="25"/>
      <c r="B14" s="56"/>
      <c r="C14" s="43"/>
      <c r="D14" s="40"/>
      <c r="E14" s="41"/>
      <c r="F14" s="42"/>
      <c r="G14" s="41"/>
      <c r="I14"/>
      <c r="J14"/>
      <c r="K14"/>
      <c r="L14"/>
    </row>
    <row r="15" spans="1:12" s="18" customFormat="1" ht="30" x14ac:dyDescent="0.25">
      <c r="A15" s="25"/>
      <c r="B15" s="56">
        <v>2</v>
      </c>
      <c r="C15" s="44" t="s">
        <v>17</v>
      </c>
      <c r="D15" s="38" t="s">
        <v>10</v>
      </c>
      <c r="E15" s="45">
        <v>7</v>
      </c>
      <c r="F15" s="39"/>
      <c r="G15" s="45">
        <f>+E15*F15</f>
        <v>0</v>
      </c>
      <c r="I15"/>
      <c r="J15"/>
      <c r="K15"/>
      <c r="L15"/>
    </row>
    <row r="16" spans="1:12" s="18" customFormat="1" ht="15" x14ac:dyDescent="0.25">
      <c r="A16" s="25"/>
      <c r="B16" s="56"/>
      <c r="C16" s="44"/>
      <c r="D16" s="38"/>
      <c r="E16" s="45"/>
      <c r="F16" s="39"/>
      <c r="G16" s="45"/>
      <c r="I16"/>
      <c r="J16"/>
      <c r="K16"/>
      <c r="L16"/>
    </row>
    <row r="17" spans="1:12" s="18" customFormat="1" ht="60" x14ac:dyDescent="0.25">
      <c r="A17" s="25"/>
      <c r="B17" s="56">
        <v>3</v>
      </c>
      <c r="C17" s="58" t="s">
        <v>67</v>
      </c>
      <c r="D17" s="38" t="s">
        <v>27</v>
      </c>
      <c r="E17" s="45">
        <v>0.03</v>
      </c>
      <c r="F17" s="39"/>
      <c r="G17" s="45">
        <f>+E17*F17</f>
        <v>0</v>
      </c>
      <c r="I17"/>
      <c r="J17"/>
      <c r="K17"/>
      <c r="L17"/>
    </row>
    <row r="18" spans="1:12" s="18" customFormat="1" ht="15" x14ac:dyDescent="0.25">
      <c r="A18" s="25"/>
      <c r="B18" s="56"/>
      <c r="C18" s="44"/>
      <c r="D18" s="38"/>
      <c r="E18" s="45"/>
      <c r="F18" s="39"/>
      <c r="G18" s="45"/>
      <c r="I18"/>
      <c r="J18"/>
      <c r="K18"/>
      <c r="L18"/>
    </row>
    <row r="19" spans="1:12" s="18" customFormat="1" ht="45" x14ac:dyDescent="0.25">
      <c r="A19" s="25"/>
      <c r="B19" s="56">
        <v>4</v>
      </c>
      <c r="C19" s="44" t="s">
        <v>35</v>
      </c>
      <c r="D19" s="38" t="s">
        <v>27</v>
      </c>
      <c r="E19" s="45">
        <v>0.03</v>
      </c>
      <c r="F19" s="39"/>
      <c r="G19" s="45">
        <f>+E19*F19</f>
        <v>0</v>
      </c>
      <c r="I19"/>
      <c r="J19"/>
      <c r="K19"/>
      <c r="L19"/>
    </row>
    <row r="20" spans="1:12" s="18" customFormat="1" ht="10.5" customHeight="1" x14ac:dyDescent="0.2">
      <c r="A20" s="25"/>
      <c r="B20" s="56"/>
      <c r="C20" s="30"/>
      <c r="D20"/>
      <c r="E20" s="2"/>
      <c r="F20" s="4"/>
      <c r="G20" s="5"/>
      <c r="I20"/>
      <c r="J20"/>
      <c r="K20"/>
      <c r="L20"/>
    </row>
    <row r="21" spans="1:12" s="18" customFormat="1" ht="15" x14ac:dyDescent="0.2">
      <c r="A21" s="25"/>
      <c r="B21" s="56"/>
      <c r="C21" s="16" t="s">
        <v>12</v>
      </c>
      <c r="D21" s="1"/>
      <c r="E21" s="3"/>
      <c r="F21" s="3"/>
      <c r="G21" s="7">
        <f>SUM(G13:G20)</f>
        <v>0</v>
      </c>
      <c r="I21"/>
      <c r="J21"/>
      <c r="K21"/>
      <c r="L21"/>
    </row>
    <row r="22" spans="1:12" s="18" customFormat="1" ht="15" x14ac:dyDescent="0.25">
      <c r="A22" s="25"/>
      <c r="B22" s="17"/>
      <c r="C22" s="21"/>
      <c r="D22" s="55"/>
      <c r="E22" s="66"/>
      <c r="F22" s="23"/>
      <c r="G22" s="24"/>
      <c r="I22"/>
      <c r="J22"/>
      <c r="K22"/>
      <c r="L22"/>
    </row>
    <row r="23" spans="1:12" s="18" customFormat="1" ht="15" x14ac:dyDescent="0.25">
      <c r="A23" s="25"/>
      <c r="B23" s="29" t="s">
        <v>2</v>
      </c>
      <c r="C23" s="21" t="s">
        <v>30</v>
      </c>
      <c r="D23" s="55"/>
      <c r="E23" s="66"/>
      <c r="F23" s="23"/>
      <c r="G23" s="24"/>
      <c r="I23"/>
      <c r="J23"/>
      <c r="K23"/>
      <c r="L23"/>
    </row>
    <row r="24" spans="1:12" s="18" customFormat="1" ht="15" x14ac:dyDescent="0.25">
      <c r="A24" s="25"/>
      <c r="B24" s="56"/>
      <c r="C24" s="21"/>
      <c r="D24" s="55"/>
      <c r="E24" s="66"/>
      <c r="F24" s="23"/>
      <c r="G24" s="24"/>
      <c r="I24"/>
      <c r="J24"/>
      <c r="K24"/>
      <c r="L24"/>
    </row>
    <row r="25" spans="1:12" s="18" customFormat="1" ht="30" x14ac:dyDescent="0.25">
      <c r="A25" s="25"/>
      <c r="B25" s="56">
        <v>1</v>
      </c>
      <c r="C25" s="52" t="s">
        <v>32</v>
      </c>
      <c r="D25" s="55" t="s">
        <v>9</v>
      </c>
      <c r="E25" s="66">
        <v>8</v>
      </c>
      <c r="F25" s="39"/>
      <c r="G25" s="45">
        <f>F25*E25</f>
        <v>0</v>
      </c>
      <c r="I25"/>
      <c r="J25"/>
      <c r="K25"/>
      <c r="L25"/>
    </row>
    <row r="26" spans="1:12" s="18" customFormat="1" ht="15" x14ac:dyDescent="0.25">
      <c r="A26" s="25"/>
      <c r="B26" s="56"/>
      <c r="C26" s="52"/>
      <c r="D26" s="55"/>
      <c r="E26" s="66"/>
      <c r="F26" s="39"/>
      <c r="G26" s="45"/>
      <c r="I26"/>
      <c r="J26"/>
      <c r="K26"/>
      <c r="L26"/>
    </row>
    <row r="27" spans="1:12" s="18" customFormat="1" ht="90" x14ac:dyDescent="0.25">
      <c r="A27" s="25"/>
      <c r="B27" s="56">
        <v>2</v>
      </c>
      <c r="C27" s="52" t="s">
        <v>42</v>
      </c>
      <c r="D27" s="38" t="s">
        <v>49</v>
      </c>
      <c r="E27" s="66">
        <v>240</v>
      </c>
      <c r="F27" s="39"/>
      <c r="G27" s="45">
        <f>F27*E27</f>
        <v>0</v>
      </c>
      <c r="I27"/>
      <c r="J27"/>
      <c r="K27"/>
      <c r="L27"/>
    </row>
    <row r="28" spans="1:12" s="18" customFormat="1" ht="15" x14ac:dyDescent="0.25">
      <c r="A28" s="25"/>
      <c r="B28" s="56"/>
      <c r="C28" s="52"/>
      <c r="D28" s="38"/>
      <c r="E28" s="66"/>
      <c r="F28" s="39"/>
      <c r="G28" s="45"/>
      <c r="I28"/>
      <c r="J28"/>
      <c r="K28"/>
      <c r="L28"/>
    </row>
    <row r="29" spans="1:12" s="18" customFormat="1" ht="60" x14ac:dyDescent="0.25">
      <c r="A29" s="25"/>
      <c r="B29" s="56">
        <v>3</v>
      </c>
      <c r="C29" s="52" t="s">
        <v>246</v>
      </c>
      <c r="D29" s="38" t="s">
        <v>49</v>
      </c>
      <c r="E29" s="23">
        <v>8</v>
      </c>
      <c r="F29" s="39"/>
      <c r="G29" s="45">
        <f>F29*E29</f>
        <v>0</v>
      </c>
      <c r="I29"/>
      <c r="J29"/>
      <c r="K29"/>
      <c r="L29"/>
    </row>
    <row r="30" spans="1:12" s="18" customFormat="1" ht="15" x14ac:dyDescent="0.25">
      <c r="A30" s="25"/>
      <c r="B30" s="56"/>
      <c r="C30" s="52"/>
      <c r="D30" s="38"/>
      <c r="E30" s="66"/>
      <c r="F30" s="39"/>
      <c r="G30" s="45"/>
      <c r="I30"/>
      <c r="J30"/>
      <c r="K30"/>
      <c r="L30"/>
    </row>
    <row r="31" spans="1:12" s="18" customFormat="1" ht="45" x14ac:dyDescent="0.25">
      <c r="A31" s="25"/>
      <c r="B31" s="56">
        <v>4</v>
      </c>
      <c r="C31" s="52" t="s">
        <v>115</v>
      </c>
      <c r="D31" s="38" t="s">
        <v>48</v>
      </c>
      <c r="E31" s="66">
        <v>1.5</v>
      </c>
      <c r="F31" s="39"/>
      <c r="G31" s="45">
        <f>F31*E31</f>
        <v>0</v>
      </c>
      <c r="I31"/>
      <c r="J31"/>
      <c r="K31"/>
      <c r="L31"/>
    </row>
    <row r="32" spans="1:12" s="18" customFormat="1" ht="15" x14ac:dyDescent="0.25">
      <c r="A32" s="25"/>
      <c r="B32" s="56"/>
      <c r="C32" s="52"/>
      <c r="D32" s="38"/>
      <c r="E32" s="66"/>
      <c r="F32" s="39"/>
      <c r="G32" s="45"/>
      <c r="I32"/>
      <c r="J32"/>
      <c r="K32"/>
      <c r="L32"/>
    </row>
    <row r="33" spans="1:12" s="18" customFormat="1" ht="60" x14ac:dyDescent="0.25">
      <c r="A33" s="25"/>
      <c r="B33" s="56">
        <v>5</v>
      </c>
      <c r="C33" s="60" t="s">
        <v>116</v>
      </c>
      <c r="D33" s="38" t="s">
        <v>10</v>
      </c>
      <c r="E33" s="66">
        <v>1</v>
      </c>
      <c r="F33" s="39"/>
      <c r="G33" s="45">
        <f>F33*E33</f>
        <v>0</v>
      </c>
      <c r="I33"/>
      <c r="J33"/>
      <c r="K33"/>
      <c r="L33"/>
    </row>
    <row r="34" spans="1:12" s="18" customFormat="1" ht="16.5" x14ac:dyDescent="0.3">
      <c r="A34" s="25"/>
      <c r="B34" s="56"/>
      <c r="C34" s="60"/>
      <c r="D34" s="59"/>
      <c r="E34" s="66"/>
      <c r="F34" s="39"/>
      <c r="G34" s="45"/>
      <c r="I34"/>
      <c r="J34"/>
      <c r="K34"/>
      <c r="L34"/>
    </row>
    <row r="35" spans="1:12" s="18" customFormat="1" ht="60" x14ac:dyDescent="0.25">
      <c r="A35" s="25"/>
      <c r="B35" s="56">
        <v>6</v>
      </c>
      <c r="C35" s="60" t="s">
        <v>117</v>
      </c>
      <c r="D35" s="38" t="s">
        <v>10</v>
      </c>
      <c r="E35" s="66">
        <v>1</v>
      </c>
      <c r="F35" s="39"/>
      <c r="G35" s="45">
        <f>F35*E35</f>
        <v>0</v>
      </c>
      <c r="I35"/>
      <c r="J35"/>
      <c r="K35"/>
      <c r="L35"/>
    </row>
    <row r="36" spans="1:12" s="18" customFormat="1" ht="15" x14ac:dyDescent="0.25">
      <c r="A36" s="25"/>
      <c r="B36" s="56"/>
      <c r="C36" s="52"/>
      <c r="D36" s="38"/>
      <c r="E36" s="66"/>
      <c r="F36" s="39"/>
      <c r="G36" s="45"/>
      <c r="I36"/>
      <c r="J36"/>
      <c r="K36"/>
      <c r="L36"/>
    </row>
    <row r="37" spans="1:12" s="18" customFormat="1" ht="60" x14ac:dyDescent="0.25">
      <c r="A37" s="25"/>
      <c r="B37" s="56">
        <v>7</v>
      </c>
      <c r="C37" s="52" t="s">
        <v>118</v>
      </c>
      <c r="D37" s="38" t="s">
        <v>9</v>
      </c>
      <c r="E37" s="66">
        <v>1</v>
      </c>
      <c r="F37" s="39"/>
      <c r="G37" s="45">
        <f>F37*E37</f>
        <v>0</v>
      </c>
      <c r="I37"/>
      <c r="J37"/>
      <c r="K37"/>
      <c r="L37"/>
    </row>
    <row r="38" spans="1:12" s="18" customFormat="1" ht="15" x14ac:dyDescent="0.25">
      <c r="A38" s="25"/>
      <c r="B38" s="56"/>
      <c r="C38" s="52"/>
      <c r="D38" s="22"/>
      <c r="E38" s="66"/>
      <c r="F38" s="39"/>
      <c r="G38" s="45"/>
      <c r="I38"/>
      <c r="J38"/>
      <c r="K38"/>
      <c r="L38"/>
    </row>
    <row r="39" spans="1:12" s="18" customFormat="1" x14ac:dyDescent="0.2">
      <c r="A39" s="25"/>
      <c r="B39" s="17"/>
      <c r="C39" s="16" t="s">
        <v>31</v>
      </c>
      <c r="D39" s="1"/>
      <c r="E39" s="3"/>
      <c r="F39" s="3"/>
      <c r="G39" s="7">
        <f>SUM(G25:G38)</f>
        <v>0</v>
      </c>
      <c r="I39"/>
      <c r="J39"/>
      <c r="K39"/>
      <c r="L39"/>
    </row>
    <row r="40" spans="1:12" s="18" customFormat="1" ht="15" x14ac:dyDescent="0.25">
      <c r="A40" s="25"/>
      <c r="B40" s="17"/>
      <c r="C40" s="21"/>
      <c r="D40" s="22"/>
      <c r="E40" s="23"/>
      <c r="F40" s="23"/>
      <c r="G40" s="45"/>
      <c r="I40"/>
      <c r="J40"/>
      <c r="K40"/>
      <c r="L40"/>
    </row>
    <row r="41" spans="1:12" s="18" customFormat="1" ht="15" x14ac:dyDescent="0.25">
      <c r="A41" s="25"/>
      <c r="B41" s="29" t="s">
        <v>4</v>
      </c>
      <c r="C41" s="11" t="s">
        <v>11</v>
      </c>
      <c r="D41"/>
      <c r="E41" s="2"/>
      <c r="F41" s="2"/>
      <c r="G41" s="45"/>
      <c r="I41"/>
      <c r="J41"/>
      <c r="K41"/>
      <c r="L41"/>
    </row>
    <row r="42" spans="1:12" s="18" customFormat="1" ht="15" x14ac:dyDescent="0.25">
      <c r="A42" s="25"/>
      <c r="B42" s="57"/>
      <c r="C42" s="11"/>
      <c r="D42"/>
      <c r="E42" s="2"/>
      <c r="F42" s="2"/>
      <c r="G42" s="45"/>
      <c r="I42"/>
      <c r="J42"/>
      <c r="K42"/>
      <c r="L42"/>
    </row>
    <row r="43" spans="1:12" s="18" customFormat="1" ht="31.5" customHeight="1" x14ac:dyDescent="0.25">
      <c r="A43" s="25"/>
      <c r="B43" s="56">
        <v>1</v>
      </c>
      <c r="C43" s="52" t="s">
        <v>37</v>
      </c>
      <c r="D43" s="38" t="s">
        <v>19</v>
      </c>
      <c r="E43" s="45">
        <v>28</v>
      </c>
      <c r="F43" s="39"/>
      <c r="G43" s="45">
        <f>F43*E43</f>
        <v>0</v>
      </c>
      <c r="I43"/>
      <c r="J43"/>
      <c r="K43"/>
      <c r="L43"/>
    </row>
    <row r="44" spans="1:12" ht="15" x14ac:dyDescent="0.25">
      <c r="B44" s="56"/>
      <c r="G44" s="45"/>
    </row>
    <row r="45" spans="1:12" ht="90" x14ac:dyDescent="0.25">
      <c r="B45" s="56">
        <v>2</v>
      </c>
      <c r="C45" s="44" t="s">
        <v>80</v>
      </c>
      <c r="D45" s="47"/>
      <c r="E45" s="48"/>
      <c r="F45" s="49"/>
      <c r="G45" s="45"/>
    </row>
    <row r="46" spans="1:12" ht="18" x14ac:dyDescent="0.25">
      <c r="B46" s="56"/>
      <c r="C46" s="44" t="s">
        <v>51</v>
      </c>
      <c r="D46" s="38" t="s">
        <v>48</v>
      </c>
      <c r="E46" s="45">
        <f>ROUND(0.3*H46,1)</f>
        <v>20.100000000000001</v>
      </c>
      <c r="F46" s="39"/>
      <c r="G46" s="45">
        <f>F46*E46</f>
        <v>0</v>
      </c>
      <c r="H46" s="18">
        <v>67</v>
      </c>
    </row>
    <row r="47" spans="1:12" ht="15" x14ac:dyDescent="0.25">
      <c r="B47" s="56"/>
      <c r="C47" s="46"/>
      <c r="D47" s="38"/>
      <c r="E47" s="45"/>
      <c r="F47" s="39"/>
      <c r="G47" s="45"/>
      <c r="J47" s="18"/>
    </row>
    <row r="48" spans="1:12" ht="18" x14ac:dyDescent="0.25">
      <c r="B48" s="56"/>
      <c r="C48" s="44" t="s">
        <v>56</v>
      </c>
      <c r="D48" s="38" t="s">
        <v>48</v>
      </c>
      <c r="E48" s="45">
        <f>ROUND(0.6*H46,1)</f>
        <v>40.200000000000003</v>
      </c>
      <c r="F48" s="39"/>
      <c r="G48" s="45">
        <f>F48*E48</f>
        <v>0</v>
      </c>
      <c r="I48" s="18"/>
      <c r="J48" s="18"/>
    </row>
    <row r="49" spans="2:10" ht="15" x14ac:dyDescent="0.25">
      <c r="B49" s="56"/>
      <c r="C49" s="44"/>
      <c r="D49" s="38"/>
      <c r="E49" s="45"/>
      <c r="F49" s="39"/>
      <c r="G49" s="45"/>
      <c r="I49" s="18"/>
      <c r="J49" s="18"/>
    </row>
    <row r="50" spans="2:10" ht="18" x14ac:dyDescent="0.25">
      <c r="B50" s="56"/>
      <c r="C50" s="44" t="s">
        <v>55</v>
      </c>
      <c r="D50" s="38" t="s">
        <v>48</v>
      </c>
      <c r="E50" s="45">
        <f>ROUND(0.1*H46,1)</f>
        <v>6.7</v>
      </c>
      <c r="F50" s="39"/>
      <c r="G50" s="45">
        <f>F50*E50</f>
        <v>0</v>
      </c>
      <c r="I50" s="18"/>
      <c r="J50" s="18"/>
    </row>
    <row r="51" spans="2:10" ht="15" x14ac:dyDescent="0.25">
      <c r="B51" s="56"/>
      <c r="C51" s="44"/>
      <c r="D51" s="38"/>
      <c r="E51" s="45"/>
      <c r="F51" s="39"/>
      <c r="G51" s="45"/>
      <c r="I51" s="18"/>
      <c r="J51" s="18"/>
    </row>
    <row r="52" spans="2:10" ht="60" x14ac:dyDescent="0.25">
      <c r="B52" s="56">
        <v>3</v>
      </c>
      <c r="C52" s="44" t="s">
        <v>66</v>
      </c>
      <c r="D52" s="38"/>
      <c r="E52" s="45"/>
      <c r="F52" s="39"/>
      <c r="G52" s="45"/>
      <c r="I52" s="18"/>
      <c r="J52" s="18"/>
    </row>
    <row r="53" spans="2:10" ht="18" x14ac:dyDescent="0.25">
      <c r="B53" s="56"/>
      <c r="C53" s="44" t="s">
        <v>51</v>
      </c>
      <c r="D53" s="38" t="s">
        <v>48</v>
      </c>
      <c r="E53" s="45">
        <f>ROUND(0.3*H53,1)</f>
        <v>40.5</v>
      </c>
      <c r="F53" s="37"/>
      <c r="G53" s="45">
        <f>F53*E53</f>
        <v>0</v>
      </c>
      <c r="H53" s="18">
        <v>135</v>
      </c>
      <c r="I53" s="18"/>
      <c r="J53" s="18"/>
    </row>
    <row r="54" spans="2:10" ht="15" x14ac:dyDescent="0.25">
      <c r="B54" s="56"/>
      <c r="C54" s="46"/>
      <c r="D54" s="38"/>
      <c r="E54" s="45"/>
      <c r="F54" s="37"/>
      <c r="G54" s="45"/>
      <c r="I54" s="18"/>
      <c r="J54" s="18"/>
    </row>
    <row r="55" spans="2:10" ht="18" x14ac:dyDescent="0.25">
      <c r="B55" s="56"/>
      <c r="C55" s="44" t="s">
        <v>56</v>
      </c>
      <c r="D55" s="38" t="s">
        <v>48</v>
      </c>
      <c r="E55" s="45">
        <f>ROUND(0.6*H53,1)</f>
        <v>81</v>
      </c>
      <c r="F55" s="37"/>
      <c r="G55" s="45">
        <f>F55*E55</f>
        <v>0</v>
      </c>
      <c r="I55" s="18"/>
      <c r="J55" s="18"/>
    </row>
    <row r="56" spans="2:10" ht="15" x14ac:dyDescent="0.25">
      <c r="B56" s="56"/>
      <c r="C56" s="44"/>
      <c r="D56" s="38"/>
      <c r="E56" s="45"/>
      <c r="F56" s="37"/>
      <c r="G56" s="45"/>
      <c r="I56" s="18"/>
      <c r="J56" s="18"/>
    </row>
    <row r="57" spans="2:10" ht="18" x14ac:dyDescent="0.25">
      <c r="B57" s="56"/>
      <c r="C57" s="44" t="s">
        <v>55</v>
      </c>
      <c r="D57" s="38" t="s">
        <v>48</v>
      </c>
      <c r="E57" s="45">
        <f>ROUND(0.1*H53,1)</f>
        <v>13.5</v>
      </c>
      <c r="F57" s="37"/>
      <c r="G57" s="45">
        <f>F57*E57</f>
        <v>0</v>
      </c>
      <c r="I57" s="18"/>
      <c r="J57" s="18"/>
    </row>
    <row r="58" spans="2:10" ht="15" x14ac:dyDescent="0.25">
      <c r="B58" s="56"/>
      <c r="C58" s="44"/>
      <c r="D58" s="38"/>
      <c r="E58" s="45"/>
      <c r="F58" s="37"/>
      <c r="G58" s="45"/>
      <c r="I58" s="18"/>
      <c r="J58" s="18"/>
    </row>
    <row r="59" spans="2:10" ht="30" x14ac:dyDescent="0.25">
      <c r="B59" s="56">
        <v>4</v>
      </c>
      <c r="C59" s="44" t="s">
        <v>26</v>
      </c>
      <c r="D59" s="38" t="s">
        <v>49</v>
      </c>
      <c r="E59" s="45">
        <v>91</v>
      </c>
      <c r="F59" s="39"/>
      <c r="G59" s="45">
        <f>F59*E59</f>
        <v>0</v>
      </c>
    </row>
    <row r="60" spans="2:10" ht="15" x14ac:dyDescent="0.25">
      <c r="B60" s="56"/>
      <c r="C60" s="44"/>
      <c r="D60" s="38"/>
      <c r="E60" s="45"/>
      <c r="F60" s="39"/>
      <c r="G60" s="45"/>
    </row>
    <row r="61" spans="2:10" ht="60" x14ac:dyDescent="0.25">
      <c r="B61" s="56">
        <v>5</v>
      </c>
      <c r="C61" s="44" t="s">
        <v>254</v>
      </c>
      <c r="D61" s="38" t="s">
        <v>48</v>
      </c>
      <c r="E61" s="45">
        <v>41</v>
      </c>
      <c r="F61" s="39"/>
      <c r="G61" s="45">
        <f>F61*E61</f>
        <v>0</v>
      </c>
    </row>
    <row r="62" spans="2:10" ht="15" x14ac:dyDescent="0.25">
      <c r="B62" s="56"/>
      <c r="C62" s="44"/>
      <c r="D62" s="38"/>
      <c r="E62" s="45"/>
      <c r="F62" s="39"/>
      <c r="G62" s="45"/>
    </row>
    <row r="63" spans="2:10" ht="75" x14ac:dyDescent="0.25">
      <c r="B63" s="56">
        <v>6</v>
      </c>
      <c r="C63" s="44" t="s">
        <v>248</v>
      </c>
      <c r="D63" s="38" t="s">
        <v>48</v>
      </c>
      <c r="E63" s="45">
        <v>37</v>
      </c>
      <c r="F63" s="39"/>
      <c r="G63" s="45">
        <f>+E63*F63</f>
        <v>0</v>
      </c>
      <c r="H63" s="35"/>
    </row>
    <row r="64" spans="2:10" ht="15" x14ac:dyDescent="0.25">
      <c r="B64" s="56"/>
      <c r="C64" s="44"/>
      <c r="D64" s="38"/>
      <c r="E64" s="45"/>
      <c r="F64" s="39"/>
      <c r="G64" s="45"/>
      <c r="H64" s="35"/>
    </row>
    <row r="65" spans="2:8" ht="60" x14ac:dyDescent="0.25">
      <c r="B65" s="56">
        <v>7</v>
      </c>
      <c r="C65" s="44" t="s">
        <v>249</v>
      </c>
      <c r="D65" s="38" t="s">
        <v>48</v>
      </c>
      <c r="E65" s="45">
        <v>14</v>
      </c>
      <c r="F65" s="39"/>
      <c r="G65" s="45">
        <f>+E65*F65</f>
        <v>0</v>
      </c>
      <c r="H65" s="35"/>
    </row>
    <row r="66" spans="2:8" ht="15" x14ac:dyDescent="0.25">
      <c r="B66" s="56"/>
      <c r="C66" s="44"/>
      <c r="D66" s="38"/>
      <c r="E66" s="45"/>
      <c r="F66" s="39"/>
      <c r="G66" s="45"/>
      <c r="H66" s="35"/>
    </row>
    <row r="67" spans="2:8" ht="30.75" customHeight="1" x14ac:dyDescent="0.25">
      <c r="B67" s="56">
        <v>8</v>
      </c>
      <c r="C67" s="44" t="s">
        <v>40</v>
      </c>
      <c r="D67" s="22" t="s">
        <v>19</v>
      </c>
      <c r="E67" s="23">
        <v>103</v>
      </c>
      <c r="F67" s="36"/>
      <c r="G67" s="45">
        <f t="shared" ref="G67:G73" si="0">+E67*F67</f>
        <v>0</v>
      </c>
      <c r="H67" s="35"/>
    </row>
    <row r="68" spans="2:8" ht="15" x14ac:dyDescent="0.25">
      <c r="B68" s="56"/>
      <c r="C68" s="44"/>
      <c r="D68" s="22"/>
      <c r="E68" s="23"/>
      <c r="F68" s="36"/>
      <c r="G68" s="45"/>
      <c r="H68" s="35"/>
    </row>
    <row r="69" spans="2:8" ht="45" x14ac:dyDescent="0.25">
      <c r="B69" s="56">
        <v>9</v>
      </c>
      <c r="C69" s="44" t="s">
        <v>29</v>
      </c>
      <c r="D69" s="22" t="s">
        <v>19</v>
      </c>
      <c r="E69" s="23">
        <f>ROUND((E53+E55+E57)*1.3-E67*1.05,1)</f>
        <v>67.400000000000006</v>
      </c>
      <c r="F69" s="36"/>
      <c r="G69" s="45">
        <f t="shared" si="0"/>
        <v>0</v>
      </c>
      <c r="H69" s="35"/>
    </row>
    <row r="70" spans="2:8" ht="15" x14ac:dyDescent="0.25">
      <c r="B70" s="56"/>
      <c r="C70" s="44"/>
      <c r="D70" s="22"/>
      <c r="E70" s="23"/>
      <c r="F70" s="36"/>
      <c r="G70" s="45"/>
      <c r="H70" s="35"/>
    </row>
    <row r="71" spans="2:8" ht="30" x14ac:dyDescent="0.25">
      <c r="B71" s="56">
        <v>10</v>
      </c>
      <c r="C71" s="44" t="s">
        <v>36</v>
      </c>
      <c r="D71" s="22" t="s">
        <v>19</v>
      </c>
      <c r="E71" s="23">
        <f>E43</f>
        <v>28</v>
      </c>
      <c r="F71" s="36"/>
      <c r="G71" s="45">
        <f t="shared" si="0"/>
        <v>0</v>
      </c>
      <c r="H71" s="35"/>
    </row>
    <row r="72" spans="2:8" ht="15" x14ac:dyDescent="0.25">
      <c r="B72" s="56"/>
      <c r="C72" s="44"/>
      <c r="D72" s="22"/>
      <c r="E72" s="23"/>
      <c r="F72" s="36"/>
      <c r="G72" s="45"/>
      <c r="H72" s="35"/>
    </row>
    <row r="73" spans="2:8" ht="66" x14ac:dyDescent="0.25">
      <c r="B73" s="56">
        <v>11</v>
      </c>
      <c r="C73" s="44" t="s">
        <v>50</v>
      </c>
      <c r="D73" t="s">
        <v>20</v>
      </c>
      <c r="E73" s="23">
        <v>140</v>
      </c>
      <c r="F73" s="36"/>
      <c r="G73" s="45">
        <f t="shared" si="0"/>
        <v>0</v>
      </c>
      <c r="H73" s="35"/>
    </row>
    <row r="74" spans="2:8" ht="15" x14ac:dyDescent="0.25">
      <c r="B74" s="56"/>
      <c r="C74" s="44"/>
      <c r="E74" s="23"/>
      <c r="F74" s="36"/>
      <c r="G74" s="45"/>
      <c r="H74" s="35"/>
    </row>
    <row r="75" spans="2:8" x14ac:dyDescent="0.2">
      <c r="C75" s="16" t="s">
        <v>13</v>
      </c>
      <c r="D75" s="1"/>
      <c r="E75" s="3"/>
      <c r="F75" s="3"/>
      <c r="G75" s="7">
        <f>SUM(G43:G74)</f>
        <v>0</v>
      </c>
    </row>
    <row r="77" spans="2:8" x14ac:dyDescent="0.2">
      <c r="B77" s="29" t="s">
        <v>6</v>
      </c>
      <c r="C77" s="11" t="s">
        <v>5</v>
      </c>
    </row>
    <row r="78" spans="2:8" x14ac:dyDescent="0.2">
      <c r="B78" s="29"/>
      <c r="C78" s="11"/>
    </row>
    <row r="79" spans="2:8" ht="90" x14ac:dyDescent="0.25">
      <c r="B79" s="56">
        <v>1</v>
      </c>
      <c r="C79" s="44" t="s">
        <v>58</v>
      </c>
      <c r="D79" s="38" t="s">
        <v>9</v>
      </c>
      <c r="E79" s="45">
        <f>E13+1</f>
        <v>108.8</v>
      </c>
      <c r="F79" s="39"/>
      <c r="G79" s="45">
        <f>+E79*F79</f>
        <v>0</v>
      </c>
    </row>
    <row r="80" spans="2:8" ht="15" x14ac:dyDescent="0.25">
      <c r="B80" s="56"/>
      <c r="C80" s="44"/>
      <c r="D80" s="38"/>
      <c r="E80" s="45"/>
      <c r="F80" s="39"/>
      <c r="G80" s="45"/>
    </row>
    <row r="81" spans="2:7" ht="90" customHeight="1" x14ac:dyDescent="0.25">
      <c r="B81" s="56">
        <v>2</v>
      </c>
      <c r="C81" s="44" t="s">
        <v>39</v>
      </c>
      <c r="D81" s="54"/>
      <c r="F81" s="19"/>
      <c r="G81" s="45"/>
    </row>
    <row r="82" spans="2:7" ht="15" x14ac:dyDescent="0.25">
      <c r="B82" s="56"/>
      <c r="C82" s="50" t="s">
        <v>44</v>
      </c>
      <c r="D82" s="38" t="s">
        <v>10</v>
      </c>
      <c r="E82" s="2">
        <v>1</v>
      </c>
      <c r="F82" s="39"/>
      <c r="G82" s="45">
        <f>+E82*F82</f>
        <v>0</v>
      </c>
    </row>
    <row r="83" spans="2:7" ht="15" x14ac:dyDescent="0.25">
      <c r="B83" s="56"/>
      <c r="C83" s="50"/>
      <c r="D83" s="38"/>
      <c r="F83" s="19"/>
      <c r="G83" s="45"/>
    </row>
    <row r="84" spans="2:7" ht="92.25" customHeight="1" x14ac:dyDescent="0.25">
      <c r="B84" s="56">
        <v>3</v>
      </c>
      <c r="C84" s="44" t="s">
        <v>38</v>
      </c>
      <c r="D84" s="38"/>
      <c r="F84" s="19"/>
      <c r="G84" s="45"/>
    </row>
    <row r="85" spans="2:7" ht="15" x14ac:dyDescent="0.25">
      <c r="B85" s="56"/>
      <c r="C85" s="50" t="s">
        <v>45</v>
      </c>
      <c r="D85" s="38" t="s">
        <v>10</v>
      </c>
      <c r="E85" s="2">
        <v>4</v>
      </c>
      <c r="F85" s="39"/>
      <c r="G85" s="45">
        <f>+E85*F85</f>
        <v>0</v>
      </c>
    </row>
    <row r="86" spans="2:7" ht="15" x14ac:dyDescent="0.25">
      <c r="B86" s="56"/>
      <c r="C86" s="44"/>
      <c r="D86" s="38"/>
      <c r="E86" s="45"/>
      <c r="F86" s="39"/>
      <c r="G86" s="45"/>
    </row>
    <row r="87" spans="2:7" ht="90" x14ac:dyDescent="0.25">
      <c r="B87" s="56">
        <v>4</v>
      </c>
      <c r="C87" s="44" t="s">
        <v>252</v>
      </c>
      <c r="D87" s="38" t="s">
        <v>10</v>
      </c>
      <c r="E87" s="45">
        <v>5</v>
      </c>
      <c r="F87" s="39"/>
      <c r="G87" s="45">
        <f>+E87*F87</f>
        <v>0</v>
      </c>
    </row>
    <row r="88" spans="2:7" ht="15" x14ac:dyDescent="0.25">
      <c r="B88" s="56"/>
      <c r="C88" s="44"/>
      <c r="D88" s="38"/>
      <c r="E88" s="45"/>
      <c r="F88" s="39"/>
      <c r="G88" s="45"/>
    </row>
    <row r="89" spans="2:7" ht="30" x14ac:dyDescent="0.25">
      <c r="B89" s="56">
        <v>5</v>
      </c>
      <c r="C89" s="44" t="s">
        <v>71</v>
      </c>
      <c r="D89" s="38" t="s">
        <v>10</v>
      </c>
      <c r="E89" s="45">
        <v>1</v>
      </c>
      <c r="F89" s="39"/>
      <c r="G89" s="45">
        <f>+E89*F89</f>
        <v>0</v>
      </c>
    </row>
    <row r="90" spans="2:7" ht="15" x14ac:dyDescent="0.25">
      <c r="B90" s="56"/>
      <c r="C90" s="44"/>
      <c r="D90" s="38"/>
      <c r="E90" s="45"/>
      <c r="F90" s="39"/>
      <c r="G90" s="45"/>
    </row>
    <row r="91" spans="2:7" ht="30" x14ac:dyDescent="0.25">
      <c r="B91" s="56">
        <v>6</v>
      </c>
      <c r="C91" s="44" t="s">
        <v>120</v>
      </c>
      <c r="D91" s="38" t="s">
        <v>49</v>
      </c>
      <c r="E91" s="45">
        <v>1.5</v>
      </c>
      <c r="F91" s="39"/>
      <c r="G91" s="45">
        <f>+E91*F91</f>
        <v>0</v>
      </c>
    </row>
    <row r="92" spans="2:7" ht="15" x14ac:dyDescent="0.25">
      <c r="B92" s="56"/>
      <c r="C92" s="44"/>
      <c r="D92" s="38"/>
      <c r="E92" s="45"/>
      <c r="F92" s="39"/>
      <c r="G92" s="45"/>
    </row>
    <row r="93" spans="2:7" ht="60" x14ac:dyDescent="0.25">
      <c r="B93" s="56">
        <v>7</v>
      </c>
      <c r="C93" s="44" t="s">
        <v>121</v>
      </c>
      <c r="D93" s="38" t="s">
        <v>49</v>
      </c>
      <c r="E93" s="45">
        <v>14</v>
      </c>
      <c r="F93" s="39"/>
      <c r="G93" s="45">
        <f>+E93*F93</f>
        <v>0</v>
      </c>
    </row>
    <row r="94" spans="2:7" ht="15" x14ac:dyDescent="0.2">
      <c r="B94" s="56"/>
      <c r="F94" s="4"/>
      <c r="G94" s="5"/>
    </row>
    <row r="95" spans="2:7" x14ac:dyDescent="0.2">
      <c r="C95" s="16" t="s">
        <v>14</v>
      </c>
      <c r="D95" s="1"/>
      <c r="E95" s="3"/>
      <c r="F95" s="3"/>
      <c r="G95" s="7">
        <f>SUM(G79:G94)</f>
        <v>0</v>
      </c>
    </row>
    <row r="96" spans="2:7" x14ac:dyDescent="0.2">
      <c r="C96" s="11"/>
      <c r="G96" s="6"/>
    </row>
    <row r="97" spans="1:12" ht="15" x14ac:dyDescent="0.25">
      <c r="B97" s="29" t="s">
        <v>16</v>
      </c>
      <c r="C97" s="11" t="s">
        <v>7</v>
      </c>
      <c r="D97" s="38"/>
      <c r="L97" s="12"/>
    </row>
    <row r="98" spans="1:12" ht="15" x14ac:dyDescent="0.25">
      <c r="B98" s="57"/>
      <c r="C98" s="11"/>
      <c r="D98" s="38"/>
      <c r="L98" s="12"/>
    </row>
    <row r="99" spans="1:12" ht="30" x14ac:dyDescent="0.25">
      <c r="B99" s="56">
        <v>1</v>
      </c>
      <c r="C99" s="44" t="s">
        <v>62</v>
      </c>
      <c r="D99" s="38" t="s">
        <v>49</v>
      </c>
      <c r="E99" s="45">
        <f>E27</f>
        <v>240</v>
      </c>
      <c r="F99" s="39"/>
      <c r="G99" s="45">
        <f t="shared" ref="G99:G111" si="1">+E99*F99</f>
        <v>0</v>
      </c>
      <c r="L99" s="12"/>
    </row>
    <row r="100" spans="1:12" ht="15" x14ac:dyDescent="0.25">
      <c r="B100" s="56"/>
      <c r="C100" s="44"/>
      <c r="D100" s="38"/>
      <c r="E100" s="45"/>
      <c r="F100" s="39"/>
      <c r="G100" s="45"/>
      <c r="L100" s="12"/>
    </row>
    <row r="101" spans="1:12" ht="30" x14ac:dyDescent="0.25">
      <c r="B101" s="56">
        <v>2</v>
      </c>
      <c r="C101" s="44" t="s">
        <v>119</v>
      </c>
      <c r="D101" s="38" t="s">
        <v>9</v>
      </c>
      <c r="E101" s="45">
        <v>1</v>
      </c>
      <c r="F101" s="39"/>
      <c r="G101" s="45">
        <f t="shared" si="1"/>
        <v>0</v>
      </c>
      <c r="L101" s="12"/>
    </row>
    <row r="102" spans="1:12" ht="15" x14ac:dyDescent="0.25">
      <c r="B102" s="56"/>
      <c r="C102" s="44"/>
      <c r="D102" s="38"/>
      <c r="E102" s="45"/>
      <c r="F102" s="39"/>
      <c r="G102" s="45"/>
      <c r="L102" s="12"/>
    </row>
    <row r="103" spans="1:12" ht="30" x14ac:dyDescent="0.25">
      <c r="B103" s="56">
        <v>3</v>
      </c>
      <c r="C103" s="44" t="s">
        <v>61</v>
      </c>
      <c r="D103" s="38" t="s">
        <v>9</v>
      </c>
      <c r="E103" s="45">
        <f>E25</f>
        <v>8</v>
      </c>
      <c r="F103" s="39"/>
      <c r="G103" s="45">
        <f t="shared" si="1"/>
        <v>0</v>
      </c>
      <c r="L103" s="12"/>
    </row>
    <row r="104" spans="1:12" ht="15" x14ac:dyDescent="0.25">
      <c r="B104" s="56"/>
      <c r="C104" s="44"/>
      <c r="D104" s="38"/>
      <c r="E104" s="45"/>
      <c r="F104" s="39"/>
      <c r="G104" s="45"/>
      <c r="L104" s="12"/>
    </row>
    <row r="105" spans="1:12" ht="30" x14ac:dyDescent="0.25">
      <c r="B105" s="56">
        <v>4</v>
      </c>
      <c r="C105" s="44" t="s">
        <v>33</v>
      </c>
      <c r="D105" s="38" t="s">
        <v>49</v>
      </c>
      <c r="E105" s="45">
        <f>E99</f>
        <v>240</v>
      </c>
      <c r="F105" s="39"/>
      <c r="G105" s="45">
        <f t="shared" si="1"/>
        <v>0</v>
      </c>
      <c r="L105" s="12"/>
    </row>
    <row r="106" spans="1:12" ht="15" x14ac:dyDescent="0.25">
      <c r="B106" s="56"/>
      <c r="C106" s="44"/>
      <c r="D106" s="38"/>
      <c r="E106" s="45"/>
      <c r="F106" s="39"/>
      <c r="G106" s="45"/>
      <c r="L106" s="12"/>
    </row>
    <row r="107" spans="1:12" ht="31.5" customHeight="1" x14ac:dyDescent="0.25">
      <c r="B107" s="56">
        <v>5</v>
      </c>
      <c r="C107" s="44" t="s">
        <v>63</v>
      </c>
      <c r="D107" s="38" t="s">
        <v>49</v>
      </c>
      <c r="E107" s="45">
        <f>E105+E29</f>
        <v>248</v>
      </c>
      <c r="F107" s="39"/>
      <c r="G107" s="45">
        <f t="shared" si="1"/>
        <v>0</v>
      </c>
      <c r="L107" s="12"/>
    </row>
    <row r="108" spans="1:12" ht="15" x14ac:dyDescent="0.25">
      <c r="B108" s="56"/>
      <c r="C108" s="44"/>
      <c r="D108" s="38"/>
      <c r="E108" s="45"/>
      <c r="F108" s="39"/>
      <c r="G108" s="45"/>
      <c r="L108" s="12"/>
    </row>
    <row r="109" spans="1:12" ht="30" x14ac:dyDescent="0.25">
      <c r="B109" s="56">
        <v>6</v>
      </c>
      <c r="C109" s="44" t="s">
        <v>34</v>
      </c>
      <c r="D109" s="38" t="s">
        <v>49</v>
      </c>
      <c r="E109" s="45">
        <f>E107</f>
        <v>248</v>
      </c>
      <c r="F109" s="39"/>
      <c r="G109" s="45">
        <f t="shared" si="1"/>
        <v>0</v>
      </c>
      <c r="L109" s="12"/>
    </row>
    <row r="110" spans="1:12" ht="15" x14ac:dyDescent="0.25">
      <c r="B110" s="56"/>
      <c r="C110" s="44"/>
      <c r="D110" s="38"/>
      <c r="E110" s="45"/>
      <c r="F110" s="39"/>
      <c r="G110" s="45"/>
      <c r="L110" s="12"/>
    </row>
    <row r="111" spans="1:12" ht="30" x14ac:dyDescent="0.25">
      <c r="B111" s="56">
        <v>7</v>
      </c>
      <c r="C111" s="44" t="s">
        <v>21</v>
      </c>
      <c r="D111" s="38" t="s">
        <v>9</v>
      </c>
      <c r="E111" s="45">
        <f>E13</f>
        <v>107.8</v>
      </c>
      <c r="F111" s="39"/>
      <c r="G111" s="45">
        <f t="shared" si="1"/>
        <v>0</v>
      </c>
    </row>
    <row r="112" spans="1:12" s="18" customFormat="1" ht="15" x14ac:dyDescent="0.25">
      <c r="A112" s="25"/>
      <c r="B112" s="56"/>
      <c r="C112" s="44"/>
      <c r="D112" s="38"/>
      <c r="E112" s="45"/>
      <c r="F112" s="39"/>
      <c r="G112" s="45"/>
      <c r="I112"/>
      <c r="J112"/>
      <c r="K112"/>
      <c r="L112"/>
    </row>
    <row r="113" spans="1:12" s="18" customFormat="1" ht="15" x14ac:dyDescent="0.25">
      <c r="A113" s="25"/>
      <c r="B113" s="56">
        <v>8</v>
      </c>
      <c r="C113" s="44" t="s">
        <v>23</v>
      </c>
      <c r="D113" s="38" t="s">
        <v>9</v>
      </c>
      <c r="E113" s="45">
        <f>E111</f>
        <v>107.8</v>
      </c>
      <c r="F113" s="39"/>
      <c r="G113" s="45">
        <f>+E113*F113</f>
        <v>0</v>
      </c>
      <c r="I113"/>
      <c r="J113"/>
      <c r="K113"/>
      <c r="L113"/>
    </row>
    <row r="114" spans="1:12" s="18" customFormat="1" ht="15" x14ac:dyDescent="0.25">
      <c r="A114" s="25"/>
      <c r="B114" s="56"/>
      <c r="C114" s="44"/>
      <c r="D114" s="38"/>
      <c r="E114" s="45"/>
      <c r="F114" s="39"/>
      <c r="G114" s="45"/>
      <c r="I114"/>
      <c r="J114"/>
      <c r="K114"/>
      <c r="L114"/>
    </row>
    <row r="115" spans="1:12" s="18" customFormat="1" ht="15" x14ac:dyDescent="0.25">
      <c r="A115" s="25"/>
      <c r="B115" s="56">
        <v>9</v>
      </c>
      <c r="C115" s="44" t="s">
        <v>22</v>
      </c>
      <c r="D115" s="38" t="s">
        <v>9</v>
      </c>
      <c r="E115" s="45">
        <f>E113</f>
        <v>107.8</v>
      </c>
      <c r="F115" s="39"/>
      <c r="G115" s="45">
        <f>+E115*F115</f>
        <v>0</v>
      </c>
      <c r="I115"/>
      <c r="J115"/>
      <c r="K115"/>
      <c r="L115"/>
    </row>
    <row r="116" spans="1:12" s="18" customFormat="1" ht="15" x14ac:dyDescent="0.25">
      <c r="A116" s="25"/>
      <c r="B116" s="56"/>
      <c r="C116" s="50"/>
      <c r="D116" s="38"/>
      <c r="E116" s="45"/>
      <c r="F116" s="45"/>
      <c r="G116" s="45"/>
      <c r="I116"/>
      <c r="J116"/>
      <c r="K116"/>
      <c r="L116"/>
    </row>
    <row r="117" spans="1:12" s="18" customFormat="1" ht="15" x14ac:dyDescent="0.25">
      <c r="A117" s="25"/>
      <c r="B117" s="56">
        <v>10</v>
      </c>
      <c r="C117" s="50" t="s">
        <v>28</v>
      </c>
      <c r="D117" s="38" t="s">
        <v>27</v>
      </c>
      <c r="E117" s="45">
        <v>1</v>
      </c>
      <c r="F117" s="51"/>
      <c r="G117" s="45">
        <f>+E117*F117</f>
        <v>0</v>
      </c>
      <c r="I117"/>
      <c r="J117"/>
      <c r="K117"/>
      <c r="L117"/>
    </row>
    <row r="118" spans="1:12" s="18" customFormat="1" ht="15" x14ac:dyDescent="0.2">
      <c r="A118" s="25"/>
      <c r="B118" s="56"/>
      <c r="C118" s="12"/>
      <c r="D118"/>
      <c r="E118" s="2"/>
      <c r="F118" s="31"/>
      <c r="G118" s="5"/>
      <c r="I118"/>
      <c r="J118"/>
      <c r="K118"/>
      <c r="L118"/>
    </row>
    <row r="119" spans="1:12" s="18" customFormat="1" ht="15" x14ac:dyDescent="0.2">
      <c r="A119" s="25"/>
      <c r="B119" s="56"/>
      <c r="C119" s="16" t="s">
        <v>15</v>
      </c>
      <c r="D119" s="1"/>
      <c r="E119" s="3"/>
      <c r="F119" s="3"/>
      <c r="G119" s="7">
        <f>SUM(G98:G117)</f>
        <v>0</v>
      </c>
      <c r="I119"/>
      <c r="J119"/>
      <c r="K119"/>
      <c r="L119"/>
    </row>
    <row r="124" spans="1:12" s="18" customFormat="1" x14ac:dyDescent="0.2">
      <c r="A124" s="25"/>
      <c r="B124" s="17"/>
      <c r="C124"/>
      <c r="D124"/>
      <c r="E124" s="2"/>
      <c r="F124" s="2"/>
      <c r="G124" s="2"/>
      <c r="I124"/>
      <c r="J124"/>
      <c r="K124"/>
      <c r="L124"/>
    </row>
    <row r="125" spans="1:12" s="18" customFormat="1" x14ac:dyDescent="0.2">
      <c r="A125" s="25"/>
      <c r="B125" s="17"/>
      <c r="C125"/>
      <c r="D125"/>
      <c r="E125" s="2"/>
      <c r="F125" s="2"/>
      <c r="G125" s="2"/>
      <c r="I125"/>
      <c r="J125"/>
      <c r="K125"/>
      <c r="L125"/>
    </row>
    <row r="138" spans="3:3" x14ac:dyDescent="0.2">
      <c r="C138" s="20"/>
    </row>
  </sheetData>
  <mergeCells count="10">
    <mergeCell ref="D7:F7"/>
    <mergeCell ref="D8:F8"/>
    <mergeCell ref="D9:F9"/>
    <mergeCell ref="D10:F10"/>
    <mergeCell ref="B1:G1"/>
    <mergeCell ref="B2:G2"/>
    <mergeCell ref="B3:G3"/>
    <mergeCell ref="B4:G4"/>
    <mergeCell ref="D5:F5"/>
    <mergeCell ref="D6:F6"/>
  </mergeCells>
  <printOptions gridLines="1"/>
  <pageMargins left="1.1023622047244095" right="0.19685039370078741" top="0.70866141732283472" bottom="0.47244094488188981" header="0" footer="0"/>
  <pageSetup paperSize="9" orientation="portrait" r:id="rId1"/>
  <headerFooter alignWithMargins="0">
    <oddHeader>&amp;L&amp;"Arial Narrow,Navadno"&amp;9KANALIZACIJA MALE ŽABLJE&amp;C&amp;"Arial Narrow,Navadno"&amp;9FEKALNI KANAL FC3&amp;R&amp;"Arial Narrow,Navadno"&amp;9DETAJL INFRASTRUKTURA d.o.o., NA PRODU 13, Vipava</oddHeader>
    <oddFooter>&amp;C&amp;9stran&amp;P</oddFooter>
  </headerFooter>
  <rowBreaks count="1" manualBreakCount="1">
    <brk id="10" min="1" max="6" man="1"/>
  </rowBreaks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499984740745262"/>
  </sheetPr>
  <dimension ref="A1:L126"/>
  <sheetViews>
    <sheetView view="pageBreakPreview" zoomScaleNormal="100" zoomScaleSheetLayoutView="100" workbookViewId="0">
      <selection activeCell="G12" sqref="G12"/>
    </sheetView>
  </sheetViews>
  <sheetFormatPr defaultRowHeight="12.75" x14ac:dyDescent="0.2"/>
  <cols>
    <col min="1" max="1" width="9.140625" style="25"/>
    <col min="2" max="2" width="6.7109375" style="17" customWidth="1"/>
    <col min="3" max="3" width="42.7109375" style="12" customWidth="1"/>
    <col min="4" max="4" width="8.140625" customWidth="1"/>
    <col min="5" max="5" width="9.140625" style="2" customWidth="1"/>
    <col min="6" max="6" width="9.42578125" style="2" customWidth="1"/>
    <col min="7" max="7" width="13.85546875" style="2" customWidth="1"/>
    <col min="8" max="8" width="14.7109375" style="18" customWidth="1"/>
    <col min="9" max="10" width="11.7109375" bestFit="1" customWidth="1"/>
  </cols>
  <sheetData>
    <row r="1" spans="1:12" ht="38.25" customHeight="1" x14ac:dyDescent="0.25">
      <c r="B1" s="248" t="s">
        <v>53</v>
      </c>
      <c r="C1" s="249"/>
      <c r="D1" s="249"/>
      <c r="E1" s="249"/>
      <c r="F1" s="249"/>
      <c r="G1" s="249"/>
    </row>
    <row r="2" spans="1:12" ht="16.5" x14ac:dyDescent="0.25">
      <c r="B2" s="250" t="s">
        <v>122</v>
      </c>
      <c r="C2" s="250"/>
      <c r="D2" s="250"/>
      <c r="E2" s="250"/>
      <c r="F2" s="250"/>
      <c r="G2" s="250"/>
    </row>
    <row r="3" spans="1:12" ht="18" customHeight="1" x14ac:dyDescent="0.25">
      <c r="B3" s="250" t="s">
        <v>18</v>
      </c>
      <c r="C3" s="250"/>
      <c r="D3" s="250"/>
      <c r="E3" s="250"/>
      <c r="F3" s="250"/>
      <c r="G3" s="250"/>
    </row>
    <row r="4" spans="1:12" ht="13.5" thickBot="1" x14ac:dyDescent="0.25">
      <c r="B4" s="251"/>
      <c r="C4" s="251"/>
      <c r="D4" s="251"/>
      <c r="E4" s="251"/>
      <c r="F4" s="251"/>
      <c r="G4" s="251"/>
    </row>
    <row r="5" spans="1:12" ht="15" x14ac:dyDescent="0.2">
      <c r="B5" s="26" t="s">
        <v>0</v>
      </c>
      <c r="C5" s="13" t="s">
        <v>1</v>
      </c>
      <c r="D5" s="252"/>
      <c r="E5" s="252"/>
      <c r="F5" s="252"/>
      <c r="G5" s="8">
        <f>+G23</f>
        <v>0</v>
      </c>
    </row>
    <row r="6" spans="1:12" ht="15" x14ac:dyDescent="0.2">
      <c r="B6" s="27" t="s">
        <v>2</v>
      </c>
      <c r="C6" s="14" t="s">
        <v>30</v>
      </c>
      <c r="D6" s="245"/>
      <c r="E6" s="245"/>
      <c r="F6" s="245"/>
      <c r="G6" s="9">
        <f>G33</f>
        <v>0</v>
      </c>
    </row>
    <row r="7" spans="1:12" s="18" customFormat="1" ht="15" x14ac:dyDescent="0.2">
      <c r="A7" s="25"/>
      <c r="B7" s="27" t="s">
        <v>4</v>
      </c>
      <c r="C7" s="14" t="s">
        <v>3</v>
      </c>
      <c r="D7" s="245"/>
      <c r="E7" s="245"/>
      <c r="F7" s="245"/>
      <c r="G7" s="9">
        <f>+G71</f>
        <v>0</v>
      </c>
      <c r="I7"/>
      <c r="J7"/>
      <c r="K7"/>
      <c r="L7"/>
    </row>
    <row r="8" spans="1:12" s="18" customFormat="1" ht="15" x14ac:dyDescent="0.2">
      <c r="A8" s="25"/>
      <c r="B8" s="27" t="s">
        <v>6</v>
      </c>
      <c r="C8" s="14" t="s">
        <v>5</v>
      </c>
      <c r="D8" s="245"/>
      <c r="E8" s="245"/>
      <c r="F8" s="245"/>
      <c r="G8" s="9">
        <f>+G85</f>
        <v>0</v>
      </c>
      <c r="I8"/>
      <c r="J8"/>
      <c r="K8"/>
      <c r="L8"/>
    </row>
    <row r="9" spans="1:12" s="18" customFormat="1" ht="15.75" thickBot="1" x14ac:dyDescent="0.25">
      <c r="A9" s="25"/>
      <c r="B9" s="28" t="s">
        <v>16</v>
      </c>
      <c r="C9" s="15" t="s">
        <v>7</v>
      </c>
      <c r="D9" s="246"/>
      <c r="E9" s="246"/>
      <c r="F9" s="246"/>
      <c r="G9" s="10">
        <f>+G107</f>
        <v>0</v>
      </c>
      <c r="I9"/>
      <c r="J9"/>
      <c r="K9"/>
      <c r="L9"/>
    </row>
    <row r="10" spans="1:12" s="18" customFormat="1" ht="16.5" thickTop="1" thickBot="1" x14ac:dyDescent="0.25">
      <c r="A10" s="25"/>
      <c r="B10" s="32"/>
      <c r="C10" s="33" t="s">
        <v>24</v>
      </c>
      <c r="D10" s="247"/>
      <c r="E10" s="247"/>
      <c r="F10" s="247"/>
      <c r="G10" s="34">
        <f>SUM(G5:G9)</f>
        <v>0</v>
      </c>
      <c r="I10"/>
      <c r="J10"/>
      <c r="K10"/>
      <c r="L10"/>
    </row>
    <row r="11" spans="1:12" s="18" customFormat="1" x14ac:dyDescent="0.2">
      <c r="A11" s="25"/>
      <c r="B11" s="29" t="s">
        <v>0</v>
      </c>
      <c r="C11" s="11" t="s">
        <v>8</v>
      </c>
      <c r="D11"/>
      <c r="E11" s="2"/>
      <c r="F11" s="2"/>
      <c r="G11" s="2"/>
      <c r="I11"/>
      <c r="J11"/>
      <c r="K11"/>
      <c r="L11"/>
    </row>
    <row r="12" spans="1:12" ht="15" x14ac:dyDescent="0.2">
      <c r="B12" s="56"/>
    </row>
    <row r="13" spans="1:12" s="18" customFormat="1" ht="15.75" customHeight="1" x14ac:dyDescent="0.25">
      <c r="A13" s="25"/>
      <c r="B13" s="56">
        <v>1</v>
      </c>
      <c r="C13" s="44" t="s">
        <v>25</v>
      </c>
      <c r="D13" s="38" t="s">
        <v>9</v>
      </c>
      <c r="E13" s="45">
        <v>436.3</v>
      </c>
      <c r="F13" s="39"/>
      <c r="G13" s="45">
        <f>+E13*F13</f>
        <v>0</v>
      </c>
      <c r="I13"/>
      <c r="J13"/>
      <c r="K13"/>
      <c r="L13"/>
    </row>
    <row r="14" spans="1:12" s="18" customFormat="1" ht="15" x14ac:dyDescent="0.2">
      <c r="A14" s="25"/>
      <c r="B14" s="56"/>
      <c r="C14" s="43"/>
      <c r="D14" s="40"/>
      <c r="E14" s="41"/>
      <c r="F14" s="42"/>
      <c r="G14" s="41"/>
      <c r="I14"/>
      <c r="J14"/>
      <c r="K14"/>
      <c r="L14"/>
    </row>
    <row r="15" spans="1:12" s="18" customFormat="1" ht="30" x14ac:dyDescent="0.25">
      <c r="A15" s="25"/>
      <c r="B15" s="56">
        <v>2</v>
      </c>
      <c r="C15" s="44" t="s">
        <v>17</v>
      </c>
      <c r="D15" s="38" t="s">
        <v>10</v>
      </c>
      <c r="E15" s="45">
        <v>15</v>
      </c>
      <c r="F15" s="39"/>
      <c r="G15" s="45">
        <f>+E15*F15</f>
        <v>0</v>
      </c>
      <c r="I15"/>
      <c r="J15"/>
      <c r="K15"/>
      <c r="L15"/>
    </row>
    <row r="16" spans="1:12" s="18" customFormat="1" ht="15" x14ac:dyDescent="0.25">
      <c r="A16" s="25"/>
      <c r="B16" s="56"/>
      <c r="C16" s="44"/>
      <c r="D16" s="38"/>
      <c r="E16" s="45"/>
      <c r="F16" s="39"/>
      <c r="G16" s="45"/>
      <c r="I16"/>
      <c r="J16"/>
      <c r="K16"/>
      <c r="L16"/>
    </row>
    <row r="17" spans="1:12" s="18" customFormat="1" ht="165" x14ac:dyDescent="0.25">
      <c r="A17" s="25"/>
      <c r="B17" s="56">
        <v>3</v>
      </c>
      <c r="C17" s="44" t="s">
        <v>64</v>
      </c>
      <c r="D17" s="38" t="s">
        <v>27</v>
      </c>
      <c r="E17" s="45">
        <v>1</v>
      </c>
      <c r="F17" s="39"/>
      <c r="G17" s="45">
        <f>+E17*F17</f>
        <v>0</v>
      </c>
      <c r="I17"/>
      <c r="J17"/>
      <c r="K17"/>
      <c r="L17"/>
    </row>
    <row r="18" spans="1:12" s="18" customFormat="1" ht="15" x14ac:dyDescent="0.25">
      <c r="A18" s="25"/>
      <c r="B18" s="56"/>
      <c r="C18" s="44"/>
      <c r="D18" s="38"/>
      <c r="E18" s="45"/>
      <c r="F18" s="39"/>
      <c r="G18" s="45"/>
      <c r="I18"/>
      <c r="J18"/>
      <c r="K18"/>
      <c r="L18"/>
    </row>
    <row r="19" spans="1:12" s="18" customFormat="1" ht="60" x14ac:dyDescent="0.25">
      <c r="A19" s="25"/>
      <c r="B19" s="56">
        <v>4</v>
      </c>
      <c r="C19" s="58" t="s">
        <v>67</v>
      </c>
      <c r="D19" s="38" t="s">
        <v>27</v>
      </c>
      <c r="E19" s="45">
        <v>0.12</v>
      </c>
      <c r="F19" s="39"/>
      <c r="G19" s="45">
        <f>+E19*F19</f>
        <v>0</v>
      </c>
      <c r="I19"/>
      <c r="J19"/>
      <c r="K19"/>
      <c r="L19"/>
    </row>
    <row r="20" spans="1:12" s="18" customFormat="1" ht="15" x14ac:dyDescent="0.25">
      <c r="A20" s="25"/>
      <c r="B20" s="56"/>
      <c r="C20" s="44"/>
      <c r="D20" s="38"/>
      <c r="E20" s="45"/>
      <c r="F20" s="39"/>
      <c r="G20" s="45"/>
      <c r="I20"/>
      <c r="J20"/>
      <c r="K20"/>
      <c r="L20"/>
    </row>
    <row r="21" spans="1:12" s="18" customFormat="1" ht="45" x14ac:dyDescent="0.25">
      <c r="A21" s="25"/>
      <c r="B21" s="56">
        <v>5</v>
      </c>
      <c r="C21" s="44" t="s">
        <v>35</v>
      </c>
      <c r="D21" s="38" t="s">
        <v>27</v>
      </c>
      <c r="E21" s="45">
        <f>E19</f>
        <v>0.12</v>
      </c>
      <c r="F21" s="39"/>
      <c r="G21" s="45">
        <f>+E21*F21</f>
        <v>0</v>
      </c>
      <c r="I21"/>
      <c r="J21"/>
      <c r="K21"/>
      <c r="L21"/>
    </row>
    <row r="22" spans="1:12" s="18" customFormat="1" ht="10.5" customHeight="1" x14ac:dyDescent="0.2">
      <c r="A22" s="25"/>
      <c r="B22" s="56"/>
      <c r="C22" s="30"/>
      <c r="D22"/>
      <c r="E22" s="2"/>
      <c r="F22" s="4"/>
      <c r="G22" s="5"/>
      <c r="I22"/>
      <c r="J22"/>
      <c r="K22"/>
      <c r="L22"/>
    </row>
    <row r="23" spans="1:12" s="18" customFormat="1" ht="15" x14ac:dyDescent="0.2">
      <c r="A23" s="25"/>
      <c r="B23" s="56"/>
      <c r="C23" s="16" t="s">
        <v>12</v>
      </c>
      <c r="D23" s="1"/>
      <c r="E23" s="3"/>
      <c r="F23" s="3"/>
      <c r="G23" s="7">
        <f>SUM(G13:G22)</f>
        <v>0</v>
      </c>
      <c r="I23"/>
      <c r="J23"/>
      <c r="K23"/>
      <c r="L23"/>
    </row>
    <row r="24" spans="1:12" s="18" customFormat="1" ht="15" x14ac:dyDescent="0.25">
      <c r="A24" s="25"/>
      <c r="B24" s="17"/>
      <c r="C24" s="21"/>
      <c r="D24" s="55"/>
      <c r="E24" s="23"/>
      <c r="F24" s="23"/>
      <c r="G24" s="24"/>
      <c r="I24"/>
      <c r="J24"/>
      <c r="K24"/>
      <c r="L24"/>
    </row>
    <row r="25" spans="1:12" s="18" customFormat="1" ht="15" x14ac:dyDescent="0.25">
      <c r="A25" s="25"/>
      <c r="B25" s="29" t="s">
        <v>2</v>
      </c>
      <c r="C25" s="21" t="s">
        <v>30</v>
      </c>
      <c r="D25" s="55"/>
      <c r="E25" s="23"/>
      <c r="F25" s="23"/>
      <c r="G25" s="24"/>
      <c r="I25"/>
      <c r="J25"/>
      <c r="K25"/>
      <c r="L25"/>
    </row>
    <row r="26" spans="1:12" s="18" customFormat="1" ht="15" x14ac:dyDescent="0.25">
      <c r="A26" s="25"/>
      <c r="B26" s="56"/>
      <c r="C26" s="21"/>
      <c r="D26" s="55"/>
      <c r="E26" s="23"/>
      <c r="F26" s="23"/>
      <c r="G26" s="24"/>
      <c r="I26"/>
      <c r="J26"/>
      <c r="K26"/>
      <c r="L26"/>
    </row>
    <row r="27" spans="1:12" s="18" customFormat="1" ht="30" x14ac:dyDescent="0.25">
      <c r="A27" s="25"/>
      <c r="B27" s="56">
        <v>1</v>
      </c>
      <c r="C27" s="52" t="s">
        <v>32</v>
      </c>
      <c r="D27" s="55" t="s">
        <v>9</v>
      </c>
      <c r="E27" s="23">
        <v>5</v>
      </c>
      <c r="F27" s="39"/>
      <c r="G27" s="45">
        <f>F27*E27</f>
        <v>0</v>
      </c>
      <c r="I27"/>
      <c r="J27"/>
      <c r="K27"/>
      <c r="L27"/>
    </row>
    <row r="28" spans="1:12" s="18" customFormat="1" ht="15" x14ac:dyDescent="0.25">
      <c r="A28" s="25"/>
      <c r="B28" s="56"/>
      <c r="C28" s="52"/>
      <c r="D28" s="55"/>
      <c r="E28" s="23"/>
      <c r="F28" s="39"/>
      <c r="G28" s="45"/>
      <c r="I28"/>
      <c r="J28"/>
      <c r="K28"/>
      <c r="L28"/>
    </row>
    <row r="29" spans="1:12" s="18" customFormat="1" ht="90" x14ac:dyDescent="0.25">
      <c r="A29" s="25"/>
      <c r="B29" s="56">
        <v>2</v>
      </c>
      <c r="C29" s="52" t="s">
        <v>42</v>
      </c>
      <c r="D29" s="38" t="s">
        <v>49</v>
      </c>
      <c r="E29" s="23">
        <v>308</v>
      </c>
      <c r="F29" s="39"/>
      <c r="G29" s="45">
        <f>F29*E29</f>
        <v>0</v>
      </c>
      <c r="I29"/>
      <c r="J29"/>
      <c r="K29"/>
      <c r="L29"/>
    </row>
    <row r="30" spans="1:12" s="18" customFormat="1" ht="15" x14ac:dyDescent="0.25">
      <c r="A30" s="25"/>
      <c r="B30" s="56"/>
      <c r="C30" s="52"/>
      <c r="D30" s="38"/>
      <c r="E30" s="23"/>
      <c r="F30" s="39"/>
      <c r="G30" s="45"/>
      <c r="I30"/>
      <c r="J30"/>
      <c r="K30"/>
      <c r="L30"/>
    </row>
    <row r="31" spans="1:12" s="18" customFormat="1" ht="60" x14ac:dyDescent="0.25">
      <c r="A31" s="25"/>
      <c r="B31" s="56">
        <v>3</v>
      </c>
      <c r="C31" s="52" t="s">
        <v>246</v>
      </c>
      <c r="D31" s="38" t="s">
        <v>49</v>
      </c>
      <c r="E31" s="23">
        <v>6</v>
      </c>
      <c r="F31" s="39"/>
      <c r="G31" s="45">
        <f>F31*E31</f>
        <v>0</v>
      </c>
      <c r="I31"/>
      <c r="J31"/>
      <c r="K31"/>
      <c r="L31"/>
    </row>
    <row r="32" spans="1:12" s="18" customFormat="1" ht="15" x14ac:dyDescent="0.25">
      <c r="A32" s="25"/>
      <c r="B32" s="56"/>
      <c r="C32" s="52"/>
      <c r="D32" s="22"/>
      <c r="E32" s="23"/>
      <c r="F32" s="39"/>
      <c r="G32" s="45"/>
      <c r="I32"/>
      <c r="J32"/>
      <c r="K32"/>
      <c r="L32"/>
    </row>
    <row r="33" spans="1:12" s="18" customFormat="1" x14ac:dyDescent="0.2">
      <c r="A33" s="25"/>
      <c r="B33" s="17"/>
      <c r="C33" s="16" t="s">
        <v>31</v>
      </c>
      <c r="D33" s="1"/>
      <c r="E33" s="3"/>
      <c r="F33" s="3"/>
      <c r="G33" s="7">
        <f>SUM(G27:G32)</f>
        <v>0</v>
      </c>
      <c r="I33"/>
      <c r="J33"/>
      <c r="K33"/>
      <c r="L33"/>
    </row>
    <row r="34" spans="1:12" s="18" customFormat="1" ht="15" x14ac:dyDescent="0.25">
      <c r="A34" s="25"/>
      <c r="B34" s="17"/>
      <c r="C34" s="21"/>
      <c r="D34" s="22"/>
      <c r="E34" s="23"/>
      <c r="F34" s="23"/>
      <c r="G34" s="45"/>
      <c r="I34"/>
      <c r="J34"/>
      <c r="K34"/>
      <c r="L34"/>
    </row>
    <row r="35" spans="1:12" s="18" customFormat="1" ht="15" x14ac:dyDescent="0.25">
      <c r="A35" s="25"/>
      <c r="B35" s="29" t="s">
        <v>4</v>
      </c>
      <c r="C35" s="11" t="s">
        <v>11</v>
      </c>
      <c r="D35"/>
      <c r="E35" s="2"/>
      <c r="F35" s="2"/>
      <c r="G35" s="45"/>
      <c r="I35"/>
      <c r="J35"/>
      <c r="K35"/>
      <c r="L35"/>
    </row>
    <row r="36" spans="1:12" s="18" customFormat="1" ht="15" x14ac:dyDescent="0.25">
      <c r="A36" s="25"/>
      <c r="B36" s="57"/>
      <c r="C36" s="11"/>
      <c r="D36"/>
      <c r="E36" s="2"/>
      <c r="F36" s="2"/>
      <c r="G36" s="45"/>
      <c r="I36"/>
      <c r="J36"/>
      <c r="K36"/>
      <c r="L36"/>
    </row>
    <row r="37" spans="1:12" s="18" customFormat="1" ht="31.5" customHeight="1" x14ac:dyDescent="0.25">
      <c r="A37" s="25"/>
      <c r="B37" s="56">
        <v>1</v>
      </c>
      <c r="C37" s="52" t="s">
        <v>37</v>
      </c>
      <c r="D37" s="38" t="s">
        <v>19</v>
      </c>
      <c r="E37" s="45">
        <v>112</v>
      </c>
      <c r="F37" s="39"/>
      <c r="G37" s="45">
        <f>F37*E37</f>
        <v>0</v>
      </c>
      <c r="I37"/>
      <c r="J37"/>
      <c r="K37"/>
      <c r="L37"/>
    </row>
    <row r="38" spans="1:12" ht="15" x14ac:dyDescent="0.25">
      <c r="B38" s="56"/>
      <c r="G38" s="45"/>
    </row>
    <row r="39" spans="1:12" ht="90" x14ac:dyDescent="0.25">
      <c r="B39" s="56">
        <v>2</v>
      </c>
      <c r="C39" s="44" t="s">
        <v>65</v>
      </c>
      <c r="D39" s="47"/>
      <c r="E39" s="48"/>
      <c r="F39" s="49"/>
      <c r="G39" s="45"/>
    </row>
    <row r="40" spans="1:12" ht="18" x14ac:dyDescent="0.25">
      <c r="B40" s="56"/>
      <c r="C40" s="44" t="s">
        <v>51</v>
      </c>
      <c r="D40" s="38" t="s">
        <v>48</v>
      </c>
      <c r="E40" s="45">
        <f>ROUND(0.3*H40,1)</f>
        <v>93.3</v>
      </c>
      <c r="F40" s="39"/>
      <c r="G40" s="45">
        <f>F40*E40</f>
        <v>0</v>
      </c>
      <c r="H40" s="18">
        <v>311</v>
      </c>
    </row>
    <row r="41" spans="1:12" ht="15" x14ac:dyDescent="0.25">
      <c r="B41" s="56"/>
      <c r="C41" s="46"/>
      <c r="D41" s="38"/>
      <c r="E41" s="45"/>
      <c r="F41" s="39"/>
      <c r="G41" s="45"/>
      <c r="J41" s="18"/>
    </row>
    <row r="42" spans="1:12" ht="18" x14ac:dyDescent="0.25">
      <c r="B42" s="56"/>
      <c r="C42" s="44" t="s">
        <v>56</v>
      </c>
      <c r="D42" s="38" t="s">
        <v>48</v>
      </c>
      <c r="E42" s="45">
        <f>ROUND(0.6*H40,1)</f>
        <v>186.6</v>
      </c>
      <c r="F42" s="39"/>
      <c r="G42" s="45">
        <f>F42*E42</f>
        <v>0</v>
      </c>
      <c r="I42" s="18"/>
      <c r="J42" s="18"/>
    </row>
    <row r="43" spans="1:12" ht="15" x14ac:dyDescent="0.25">
      <c r="B43" s="56"/>
      <c r="C43" s="44"/>
      <c r="D43" s="38"/>
      <c r="E43" s="45"/>
      <c r="F43" s="39"/>
      <c r="G43" s="45"/>
      <c r="I43" s="18"/>
      <c r="J43" s="18"/>
    </row>
    <row r="44" spans="1:12" ht="18" x14ac:dyDescent="0.25">
      <c r="B44" s="56"/>
      <c r="C44" s="44" t="s">
        <v>55</v>
      </c>
      <c r="D44" s="38" t="s">
        <v>48</v>
      </c>
      <c r="E44" s="45">
        <f>ROUND(0.1*H40,1)</f>
        <v>31.1</v>
      </c>
      <c r="F44" s="39"/>
      <c r="G44" s="45">
        <f>F44*E44</f>
        <v>0</v>
      </c>
      <c r="I44" s="18"/>
      <c r="J44" s="18"/>
    </row>
    <row r="45" spans="1:12" ht="15" x14ac:dyDescent="0.25">
      <c r="B45" s="56"/>
      <c r="C45" s="44"/>
      <c r="D45" s="38"/>
      <c r="E45" s="45"/>
      <c r="F45" s="39"/>
      <c r="G45" s="45"/>
      <c r="I45" s="18"/>
      <c r="J45" s="18"/>
    </row>
    <row r="46" spans="1:12" ht="60" x14ac:dyDescent="0.25">
      <c r="B46" s="56">
        <v>3</v>
      </c>
      <c r="C46" s="44" t="s">
        <v>66</v>
      </c>
      <c r="D46" s="38"/>
      <c r="E46" s="45"/>
      <c r="F46" s="39"/>
      <c r="G46" s="45"/>
      <c r="I46" s="18"/>
      <c r="J46" s="18"/>
    </row>
    <row r="47" spans="1:12" ht="18" x14ac:dyDescent="0.25">
      <c r="B47" s="56"/>
      <c r="C47" s="44" t="s">
        <v>51</v>
      </c>
      <c r="D47" s="38" t="s">
        <v>48</v>
      </c>
      <c r="E47" s="45">
        <f>ROUND(0.3*H47,1)</f>
        <v>171.3</v>
      </c>
      <c r="F47" s="37"/>
      <c r="G47" s="45">
        <f>F47*E47</f>
        <v>0</v>
      </c>
      <c r="H47" s="18">
        <v>571</v>
      </c>
      <c r="I47" s="18"/>
      <c r="J47" s="18"/>
    </row>
    <row r="48" spans="1:12" ht="15" x14ac:dyDescent="0.25">
      <c r="B48" s="56"/>
      <c r="C48" s="46"/>
      <c r="D48" s="38"/>
      <c r="E48" s="45"/>
      <c r="F48" s="37"/>
      <c r="G48" s="45"/>
      <c r="I48" s="18"/>
      <c r="J48" s="18"/>
    </row>
    <row r="49" spans="2:10" ht="18" x14ac:dyDescent="0.25">
      <c r="B49" s="56"/>
      <c r="C49" s="44" t="s">
        <v>56</v>
      </c>
      <c r="D49" s="38" t="s">
        <v>48</v>
      </c>
      <c r="E49" s="45">
        <f>ROUND(0.6*H47,1)</f>
        <v>342.6</v>
      </c>
      <c r="F49" s="37"/>
      <c r="G49" s="45">
        <f>F49*E49</f>
        <v>0</v>
      </c>
      <c r="I49" s="18"/>
      <c r="J49" s="18"/>
    </row>
    <row r="50" spans="2:10" ht="15" x14ac:dyDescent="0.25">
      <c r="B50" s="56"/>
      <c r="C50" s="44"/>
      <c r="D50" s="38"/>
      <c r="E50" s="45"/>
      <c r="F50" s="37"/>
      <c r="G50" s="45"/>
      <c r="I50" s="18"/>
      <c r="J50" s="18"/>
    </row>
    <row r="51" spans="2:10" ht="18" x14ac:dyDescent="0.25">
      <c r="B51" s="56"/>
      <c r="C51" s="44" t="s">
        <v>55</v>
      </c>
      <c r="D51" s="38" t="s">
        <v>48</v>
      </c>
      <c r="E51" s="45">
        <f>ROUND(0.1*H47,1)</f>
        <v>57.1</v>
      </c>
      <c r="F51" s="37"/>
      <c r="G51" s="45">
        <f>F51*E51</f>
        <v>0</v>
      </c>
      <c r="I51" s="18"/>
      <c r="J51" s="18"/>
    </row>
    <row r="52" spans="2:10" ht="15" x14ac:dyDescent="0.25">
      <c r="B52" s="56"/>
      <c r="C52" s="44"/>
      <c r="D52" s="38"/>
      <c r="E52" s="45"/>
      <c r="F52" s="37"/>
      <c r="G52" s="45"/>
      <c r="I52" s="18"/>
      <c r="J52" s="18"/>
    </row>
    <row r="53" spans="2:10" ht="30" x14ac:dyDescent="0.25">
      <c r="B53" s="56">
        <v>4</v>
      </c>
      <c r="C53" s="44" t="s">
        <v>26</v>
      </c>
      <c r="D53" s="38" t="s">
        <v>49</v>
      </c>
      <c r="E53" s="45">
        <v>370</v>
      </c>
      <c r="F53" s="39"/>
      <c r="G53" s="45">
        <f>F53*E53</f>
        <v>0</v>
      </c>
    </row>
    <row r="54" spans="2:10" ht="15" x14ac:dyDescent="0.25">
      <c r="B54" s="56"/>
      <c r="C54" s="44"/>
      <c r="D54" s="38"/>
      <c r="E54" s="45"/>
      <c r="F54" s="39"/>
      <c r="G54" s="45"/>
    </row>
    <row r="55" spans="2:10" ht="60" x14ac:dyDescent="0.25">
      <c r="B55" s="56">
        <v>5</v>
      </c>
      <c r="C55" s="44" t="s">
        <v>254</v>
      </c>
      <c r="D55" s="38" t="s">
        <v>48</v>
      </c>
      <c r="E55" s="45">
        <v>163</v>
      </c>
      <c r="F55" s="39"/>
      <c r="G55" s="45">
        <f>F55*E55</f>
        <v>0</v>
      </c>
    </row>
    <row r="56" spans="2:10" ht="15" x14ac:dyDescent="0.25">
      <c r="B56" s="56"/>
      <c r="C56" s="44"/>
      <c r="D56" s="38"/>
      <c r="E56" s="45"/>
      <c r="F56" s="39"/>
      <c r="G56" s="45"/>
    </row>
    <row r="57" spans="2:10" ht="75" x14ac:dyDescent="0.25">
      <c r="B57" s="56">
        <v>6</v>
      </c>
      <c r="C57" s="44" t="s">
        <v>248</v>
      </c>
      <c r="D57" s="38" t="s">
        <v>48</v>
      </c>
      <c r="E57" s="45">
        <v>201</v>
      </c>
      <c r="F57" s="39"/>
      <c r="G57" s="45">
        <f>+E57*F57</f>
        <v>0</v>
      </c>
      <c r="H57" s="35"/>
    </row>
    <row r="58" spans="2:10" ht="15" x14ac:dyDescent="0.25">
      <c r="B58" s="56"/>
      <c r="C58" s="44"/>
      <c r="D58" s="38"/>
      <c r="E58" s="45"/>
      <c r="F58" s="39"/>
      <c r="G58" s="45"/>
      <c r="H58" s="35"/>
    </row>
    <row r="59" spans="2:10" ht="60" x14ac:dyDescent="0.25">
      <c r="B59" s="56">
        <v>7</v>
      </c>
      <c r="C59" s="44" t="s">
        <v>249</v>
      </c>
      <c r="D59" s="38" t="s">
        <v>48</v>
      </c>
      <c r="E59" s="45">
        <v>48</v>
      </c>
      <c r="F59" s="39"/>
      <c r="G59" s="45">
        <f>+E59*F59</f>
        <v>0</v>
      </c>
      <c r="H59" s="35"/>
    </row>
    <row r="60" spans="2:10" ht="15" x14ac:dyDescent="0.25">
      <c r="B60" s="56"/>
      <c r="C60" s="44"/>
      <c r="D60" s="38"/>
      <c r="E60" s="45"/>
      <c r="F60" s="39"/>
      <c r="G60" s="45"/>
      <c r="H60" s="35"/>
    </row>
    <row r="61" spans="2:10" ht="30.75" customHeight="1" x14ac:dyDescent="0.25">
      <c r="B61" s="56">
        <v>8</v>
      </c>
      <c r="C61" s="44" t="s">
        <v>40</v>
      </c>
      <c r="D61" s="22" t="s">
        <v>19</v>
      </c>
      <c r="E61" s="23">
        <v>443</v>
      </c>
      <c r="F61" s="36"/>
      <c r="G61" s="45">
        <f t="shared" ref="G61:G69" si="0">+E61*F61</f>
        <v>0</v>
      </c>
      <c r="H61" s="35"/>
    </row>
    <row r="62" spans="2:10" ht="15" x14ac:dyDescent="0.25">
      <c r="B62" s="56"/>
      <c r="C62" s="44"/>
      <c r="D62" s="22"/>
      <c r="E62" s="23"/>
      <c r="F62" s="36"/>
      <c r="G62" s="45"/>
      <c r="H62" s="35"/>
    </row>
    <row r="63" spans="2:10" ht="45" x14ac:dyDescent="0.25">
      <c r="B63" s="56">
        <v>9</v>
      </c>
      <c r="C63" s="44" t="s">
        <v>68</v>
      </c>
      <c r="D63" s="22" t="s">
        <v>19</v>
      </c>
      <c r="E63" s="23">
        <v>9</v>
      </c>
      <c r="F63" s="36"/>
      <c r="G63" s="45">
        <f t="shared" si="0"/>
        <v>0</v>
      </c>
      <c r="H63" s="35"/>
    </row>
    <row r="64" spans="2:10" ht="15" x14ac:dyDescent="0.25">
      <c r="B64" s="56"/>
      <c r="C64" s="44"/>
      <c r="D64" s="22"/>
      <c r="E64" s="23"/>
      <c r="F64" s="36"/>
      <c r="G64" s="45"/>
      <c r="H64" s="35"/>
    </row>
    <row r="65" spans="2:8" ht="45" x14ac:dyDescent="0.25">
      <c r="B65" s="56">
        <v>10</v>
      </c>
      <c r="C65" s="44" t="s">
        <v>29</v>
      </c>
      <c r="D65" s="22" t="s">
        <v>19</v>
      </c>
      <c r="E65" s="23">
        <f>ROUND((E47+E49+E51)*1.3-E61*1.05,1)</f>
        <v>277.2</v>
      </c>
      <c r="F65" s="36"/>
      <c r="G65" s="45">
        <f t="shared" si="0"/>
        <v>0</v>
      </c>
      <c r="H65" s="35"/>
    </row>
    <row r="66" spans="2:8" ht="15" x14ac:dyDescent="0.25">
      <c r="B66" s="56"/>
      <c r="C66" s="44"/>
      <c r="D66" s="22"/>
      <c r="E66" s="23"/>
      <c r="F66" s="36"/>
      <c r="G66" s="45"/>
      <c r="H66" s="35"/>
    </row>
    <row r="67" spans="2:8" ht="30" x14ac:dyDescent="0.25">
      <c r="B67" s="56">
        <v>11</v>
      </c>
      <c r="C67" s="44" t="s">
        <v>36</v>
      </c>
      <c r="D67" s="22" t="s">
        <v>19</v>
      </c>
      <c r="E67" s="23">
        <f>E37</f>
        <v>112</v>
      </c>
      <c r="F67" s="36"/>
      <c r="G67" s="45">
        <f t="shared" si="0"/>
        <v>0</v>
      </c>
      <c r="H67" s="35"/>
    </row>
    <row r="68" spans="2:8" ht="15" x14ac:dyDescent="0.25">
      <c r="B68" s="56"/>
      <c r="C68" s="44"/>
      <c r="D68" s="22"/>
      <c r="E68" s="23"/>
      <c r="F68" s="36"/>
      <c r="G68" s="45"/>
      <c r="H68" s="35"/>
    </row>
    <row r="69" spans="2:8" ht="66" x14ac:dyDescent="0.25">
      <c r="B69" s="56">
        <v>12</v>
      </c>
      <c r="C69" s="44" t="s">
        <v>50</v>
      </c>
      <c r="D69" t="s">
        <v>20</v>
      </c>
      <c r="E69" s="23">
        <v>290</v>
      </c>
      <c r="F69" s="36"/>
      <c r="G69" s="45">
        <f t="shared" si="0"/>
        <v>0</v>
      </c>
      <c r="H69" s="35"/>
    </row>
    <row r="70" spans="2:8" ht="15" x14ac:dyDescent="0.25">
      <c r="B70" s="56"/>
      <c r="C70" s="44"/>
      <c r="E70" s="23"/>
      <c r="F70" s="36"/>
      <c r="G70" s="45"/>
      <c r="H70" s="35"/>
    </row>
    <row r="71" spans="2:8" x14ac:dyDescent="0.2">
      <c r="C71" s="16" t="s">
        <v>13</v>
      </c>
      <c r="D71" s="1"/>
      <c r="E71" s="3"/>
      <c r="F71" s="3"/>
      <c r="G71" s="7">
        <f>SUM(G37:G70)</f>
        <v>0</v>
      </c>
    </row>
    <row r="73" spans="2:8" x14ac:dyDescent="0.2">
      <c r="B73" s="29" t="s">
        <v>6</v>
      </c>
      <c r="C73" s="11" t="s">
        <v>5</v>
      </c>
    </row>
    <row r="74" spans="2:8" x14ac:dyDescent="0.2">
      <c r="B74" s="29"/>
      <c r="C74" s="11"/>
    </row>
    <row r="75" spans="2:8" ht="90" x14ac:dyDescent="0.25">
      <c r="B75" s="56">
        <v>1</v>
      </c>
      <c r="C75" s="44" t="s">
        <v>58</v>
      </c>
      <c r="D75" s="38" t="s">
        <v>9</v>
      </c>
      <c r="E75" s="45">
        <f>E13+1</f>
        <v>437.3</v>
      </c>
      <c r="F75" s="39"/>
      <c r="G75" s="45">
        <f>+E75*F75</f>
        <v>0</v>
      </c>
    </row>
    <row r="76" spans="2:8" ht="15" x14ac:dyDescent="0.25">
      <c r="B76" s="56"/>
      <c r="C76" s="44"/>
      <c r="D76" s="38"/>
      <c r="E76" s="45"/>
      <c r="F76" s="39"/>
      <c r="G76" s="45"/>
    </row>
    <row r="77" spans="2:8" ht="92.25" customHeight="1" x14ac:dyDescent="0.25">
      <c r="B77" s="56">
        <v>2</v>
      </c>
      <c r="C77" s="44" t="s">
        <v>38</v>
      </c>
      <c r="D77" s="38"/>
      <c r="F77" s="19"/>
      <c r="G77" s="45"/>
    </row>
    <row r="78" spans="2:8" ht="15" x14ac:dyDescent="0.25">
      <c r="B78" s="56"/>
      <c r="C78" s="50" t="s">
        <v>45</v>
      </c>
      <c r="D78" s="38" t="s">
        <v>10</v>
      </c>
      <c r="E78" s="2">
        <v>11</v>
      </c>
      <c r="F78" s="39"/>
      <c r="G78" s="45">
        <f>+E78*F78</f>
        <v>0</v>
      </c>
    </row>
    <row r="79" spans="2:8" ht="15" x14ac:dyDescent="0.25">
      <c r="B79" s="56"/>
      <c r="C79" s="50"/>
      <c r="D79" s="38"/>
      <c r="F79" s="39"/>
      <c r="G79" s="45"/>
    </row>
    <row r="80" spans="2:8" ht="105" x14ac:dyDescent="0.25">
      <c r="B80" s="56">
        <v>3</v>
      </c>
      <c r="C80" s="44" t="s">
        <v>125</v>
      </c>
      <c r="D80" s="38"/>
      <c r="F80" s="39"/>
      <c r="G80" s="45"/>
    </row>
    <row r="81" spans="2:12" ht="15" x14ac:dyDescent="0.25">
      <c r="B81" s="56"/>
      <c r="C81" s="50" t="s">
        <v>45</v>
      </c>
      <c r="D81" s="38" t="s">
        <v>10</v>
      </c>
      <c r="E81" s="2">
        <v>1</v>
      </c>
      <c r="F81" s="39"/>
      <c r="G81" s="45">
        <f>+E81*F81</f>
        <v>0</v>
      </c>
    </row>
    <row r="82" spans="2:12" ht="15" x14ac:dyDescent="0.25">
      <c r="B82" s="56"/>
      <c r="C82" s="44"/>
      <c r="D82" s="38"/>
      <c r="E82" s="45"/>
      <c r="F82" s="39"/>
      <c r="G82" s="45"/>
    </row>
    <row r="83" spans="2:12" ht="90" x14ac:dyDescent="0.25">
      <c r="B83" s="56">
        <v>4</v>
      </c>
      <c r="C83" s="44" t="s">
        <v>252</v>
      </c>
      <c r="D83" s="38" t="s">
        <v>10</v>
      </c>
      <c r="E83" s="45">
        <v>12</v>
      </c>
      <c r="F83" s="39"/>
      <c r="G83" s="45">
        <f>+E83*F83</f>
        <v>0</v>
      </c>
    </row>
    <row r="84" spans="2:12" ht="15" x14ac:dyDescent="0.25">
      <c r="B84" s="56"/>
      <c r="C84" s="44"/>
      <c r="D84" s="38"/>
      <c r="E84" s="45"/>
      <c r="F84" s="39"/>
      <c r="G84" s="45"/>
    </row>
    <row r="85" spans="2:12" x14ac:dyDescent="0.2">
      <c r="C85" s="16" t="s">
        <v>14</v>
      </c>
      <c r="D85" s="1"/>
      <c r="E85" s="3"/>
      <c r="F85" s="3"/>
      <c r="G85" s="7">
        <f>SUM(G75:G84)</f>
        <v>0</v>
      </c>
    </row>
    <row r="86" spans="2:12" x14ac:dyDescent="0.2">
      <c r="C86" s="11"/>
      <c r="G86" s="6"/>
    </row>
    <row r="87" spans="2:12" ht="15" x14ac:dyDescent="0.25">
      <c r="B87" s="29" t="s">
        <v>16</v>
      </c>
      <c r="C87" s="11" t="s">
        <v>7</v>
      </c>
      <c r="D87" s="38"/>
      <c r="L87" s="12"/>
    </row>
    <row r="88" spans="2:12" ht="15" x14ac:dyDescent="0.25">
      <c r="B88" s="57"/>
      <c r="C88" s="11"/>
      <c r="D88" s="38"/>
      <c r="L88" s="12"/>
    </row>
    <row r="89" spans="2:12" ht="30" x14ac:dyDescent="0.25">
      <c r="B89" s="56">
        <v>1</v>
      </c>
      <c r="C89" s="44" t="s">
        <v>62</v>
      </c>
      <c r="D89" s="38" t="s">
        <v>49</v>
      </c>
      <c r="E89" s="45">
        <f>E29</f>
        <v>308</v>
      </c>
      <c r="F89" s="39"/>
      <c r="G89" s="45">
        <f t="shared" ref="G89:G99" si="1">+E89*F89</f>
        <v>0</v>
      </c>
      <c r="L89" s="12"/>
    </row>
    <row r="90" spans="2:12" ht="15" x14ac:dyDescent="0.25">
      <c r="B90" s="56"/>
      <c r="C90" s="44"/>
      <c r="D90" s="38"/>
      <c r="E90" s="45"/>
      <c r="F90" s="39"/>
      <c r="G90" s="45"/>
      <c r="L90" s="12"/>
    </row>
    <row r="91" spans="2:12" ht="30" x14ac:dyDescent="0.25">
      <c r="B91" s="56">
        <v>2</v>
      </c>
      <c r="C91" s="44" t="s">
        <v>61</v>
      </c>
      <c r="D91" s="38" t="s">
        <v>9</v>
      </c>
      <c r="E91" s="45">
        <f>E27</f>
        <v>5</v>
      </c>
      <c r="F91" s="39"/>
      <c r="G91" s="45">
        <f t="shared" si="1"/>
        <v>0</v>
      </c>
      <c r="L91" s="12"/>
    </row>
    <row r="92" spans="2:12" ht="15" x14ac:dyDescent="0.25">
      <c r="B92" s="56"/>
      <c r="C92" s="44"/>
      <c r="D92" s="38"/>
      <c r="E92" s="45"/>
      <c r="F92" s="39"/>
      <c r="G92" s="45"/>
      <c r="L92" s="12"/>
    </row>
    <row r="93" spans="2:12" ht="30" x14ac:dyDescent="0.25">
      <c r="B93" s="56">
        <v>3</v>
      </c>
      <c r="C93" s="44" t="s">
        <v>33</v>
      </c>
      <c r="D93" s="38" t="s">
        <v>49</v>
      </c>
      <c r="E93" s="45">
        <f>E89</f>
        <v>308</v>
      </c>
      <c r="F93" s="39"/>
      <c r="G93" s="45">
        <f t="shared" si="1"/>
        <v>0</v>
      </c>
      <c r="L93" s="12"/>
    </row>
    <row r="94" spans="2:12" ht="15" x14ac:dyDescent="0.25">
      <c r="B94" s="56"/>
      <c r="C94" s="44"/>
      <c r="D94" s="38"/>
      <c r="E94" s="45"/>
      <c r="F94" s="39"/>
      <c r="G94" s="45"/>
      <c r="L94" s="12"/>
    </row>
    <row r="95" spans="2:12" ht="31.5" customHeight="1" x14ac:dyDescent="0.25">
      <c r="B95" s="56">
        <v>4</v>
      </c>
      <c r="C95" s="44" t="s">
        <v>63</v>
      </c>
      <c r="D95" s="38" t="s">
        <v>49</v>
      </c>
      <c r="E95" s="45">
        <f>E93+E31</f>
        <v>314</v>
      </c>
      <c r="F95" s="39"/>
      <c r="G95" s="45">
        <f t="shared" si="1"/>
        <v>0</v>
      </c>
      <c r="L95" s="12"/>
    </row>
    <row r="96" spans="2:12" ht="15" x14ac:dyDescent="0.25">
      <c r="B96" s="56"/>
      <c r="C96" s="44"/>
      <c r="D96" s="38"/>
      <c r="E96" s="45"/>
      <c r="F96" s="39"/>
      <c r="G96" s="45"/>
      <c r="L96" s="12"/>
    </row>
    <row r="97" spans="1:12" ht="30" x14ac:dyDescent="0.25">
      <c r="B97" s="56">
        <v>5</v>
      </c>
      <c r="C97" s="44" t="s">
        <v>34</v>
      </c>
      <c r="D97" s="38" t="s">
        <v>49</v>
      </c>
      <c r="E97" s="45">
        <f>E95</f>
        <v>314</v>
      </c>
      <c r="F97" s="39"/>
      <c r="G97" s="45">
        <f t="shared" si="1"/>
        <v>0</v>
      </c>
      <c r="L97" s="12"/>
    </row>
    <row r="98" spans="1:12" ht="15" x14ac:dyDescent="0.25">
      <c r="B98" s="56"/>
      <c r="C98" s="44"/>
      <c r="D98" s="38"/>
      <c r="E98" s="45"/>
      <c r="F98" s="39"/>
      <c r="G98" s="45"/>
      <c r="L98" s="12"/>
    </row>
    <row r="99" spans="1:12" ht="30" x14ac:dyDescent="0.25">
      <c r="B99" s="56">
        <v>6</v>
      </c>
      <c r="C99" s="44" t="s">
        <v>21</v>
      </c>
      <c r="D99" s="38" t="s">
        <v>9</v>
      </c>
      <c r="E99" s="45">
        <f>E13</f>
        <v>436.3</v>
      </c>
      <c r="F99" s="39"/>
      <c r="G99" s="45">
        <f t="shared" si="1"/>
        <v>0</v>
      </c>
    </row>
    <row r="100" spans="1:12" s="18" customFormat="1" ht="15" x14ac:dyDescent="0.25">
      <c r="A100" s="25"/>
      <c r="B100" s="56"/>
      <c r="C100" s="44"/>
      <c r="D100" s="38"/>
      <c r="E100" s="45"/>
      <c r="F100" s="39"/>
      <c r="G100" s="45"/>
      <c r="I100"/>
      <c r="J100"/>
      <c r="K100"/>
      <c r="L100"/>
    </row>
    <row r="101" spans="1:12" s="18" customFormat="1" ht="15" x14ac:dyDescent="0.25">
      <c r="A101" s="25"/>
      <c r="B101" s="56">
        <v>7</v>
      </c>
      <c r="C101" s="44" t="s">
        <v>23</v>
      </c>
      <c r="D101" s="38" t="s">
        <v>9</v>
      </c>
      <c r="E101" s="45">
        <f>E99</f>
        <v>436.3</v>
      </c>
      <c r="F101" s="39"/>
      <c r="G101" s="45">
        <f>+E101*F101</f>
        <v>0</v>
      </c>
      <c r="I101"/>
      <c r="J101"/>
      <c r="K101"/>
      <c r="L101"/>
    </row>
    <row r="102" spans="1:12" s="18" customFormat="1" ht="15" x14ac:dyDescent="0.25">
      <c r="A102" s="25"/>
      <c r="B102" s="56"/>
      <c r="C102" s="44"/>
      <c r="D102" s="38"/>
      <c r="E102" s="45"/>
      <c r="F102" s="39"/>
      <c r="G102" s="45"/>
      <c r="I102"/>
      <c r="J102"/>
      <c r="K102"/>
      <c r="L102"/>
    </row>
    <row r="103" spans="1:12" s="18" customFormat="1" ht="15" x14ac:dyDescent="0.25">
      <c r="A103" s="25"/>
      <c r="B103" s="56">
        <v>8</v>
      </c>
      <c r="C103" s="44" t="s">
        <v>22</v>
      </c>
      <c r="D103" s="38" t="s">
        <v>9</v>
      </c>
      <c r="E103" s="45">
        <f>E101</f>
        <v>436.3</v>
      </c>
      <c r="F103" s="39"/>
      <c r="G103" s="45">
        <f>+E103*F103</f>
        <v>0</v>
      </c>
      <c r="I103"/>
      <c r="J103"/>
      <c r="K103"/>
      <c r="L103"/>
    </row>
    <row r="104" spans="1:12" s="18" customFormat="1" ht="15" x14ac:dyDescent="0.25">
      <c r="A104" s="25"/>
      <c r="B104" s="56"/>
      <c r="C104" s="50"/>
      <c r="D104" s="38"/>
      <c r="E104" s="45"/>
      <c r="F104" s="45"/>
      <c r="G104" s="45"/>
      <c r="I104"/>
      <c r="J104"/>
      <c r="K104"/>
      <c r="L104"/>
    </row>
    <row r="105" spans="1:12" s="18" customFormat="1" ht="15" x14ac:dyDescent="0.25">
      <c r="A105" s="25"/>
      <c r="B105" s="56">
        <v>9</v>
      </c>
      <c r="C105" s="50" t="s">
        <v>28</v>
      </c>
      <c r="D105" s="38" t="s">
        <v>27</v>
      </c>
      <c r="E105" s="45">
        <v>1</v>
      </c>
      <c r="F105" s="51"/>
      <c r="G105" s="45">
        <f>+E105*F105</f>
        <v>0</v>
      </c>
      <c r="I105"/>
      <c r="J105"/>
      <c r="K105"/>
      <c r="L105"/>
    </row>
    <row r="106" spans="1:12" s="18" customFormat="1" ht="15" x14ac:dyDescent="0.2">
      <c r="A106" s="25"/>
      <c r="B106" s="56"/>
      <c r="C106" s="12"/>
      <c r="D106"/>
      <c r="E106" s="2"/>
      <c r="F106" s="31"/>
      <c r="G106" s="5"/>
      <c r="I106"/>
      <c r="J106"/>
      <c r="K106"/>
      <c r="L106"/>
    </row>
    <row r="107" spans="1:12" s="18" customFormat="1" ht="15" x14ac:dyDescent="0.2">
      <c r="A107" s="25"/>
      <c r="B107" s="56"/>
      <c r="C107" s="16" t="s">
        <v>15</v>
      </c>
      <c r="D107" s="1"/>
      <c r="E107" s="3"/>
      <c r="F107" s="3"/>
      <c r="G107" s="7">
        <f>SUM(G88:G105)</f>
        <v>0</v>
      </c>
      <c r="I107"/>
      <c r="J107"/>
      <c r="K107"/>
      <c r="L107"/>
    </row>
    <row r="112" spans="1:12" s="18" customFormat="1" x14ac:dyDescent="0.2">
      <c r="A112" s="25"/>
      <c r="B112" s="17"/>
      <c r="C112"/>
      <c r="D112"/>
      <c r="E112" s="2"/>
      <c r="F112" s="2"/>
      <c r="G112" s="2"/>
      <c r="I112"/>
      <c r="J112"/>
      <c r="K112"/>
      <c r="L112"/>
    </row>
    <row r="113" spans="1:12" s="18" customFormat="1" x14ac:dyDescent="0.2">
      <c r="A113" s="25"/>
      <c r="B113" s="17"/>
      <c r="C113"/>
      <c r="D113"/>
      <c r="E113" s="2"/>
      <c r="F113" s="2"/>
      <c r="G113" s="2"/>
      <c r="I113"/>
      <c r="J113"/>
      <c r="K113"/>
      <c r="L113"/>
    </row>
    <row r="126" spans="1:12" x14ac:dyDescent="0.2">
      <c r="C126" s="20"/>
    </row>
  </sheetData>
  <mergeCells count="10">
    <mergeCell ref="D7:F7"/>
    <mergeCell ref="D8:F8"/>
    <mergeCell ref="D9:F9"/>
    <mergeCell ref="D10:F10"/>
    <mergeCell ref="B1:G1"/>
    <mergeCell ref="B2:G2"/>
    <mergeCell ref="B3:G3"/>
    <mergeCell ref="B4:G4"/>
    <mergeCell ref="D5:F5"/>
    <mergeCell ref="D6:F6"/>
  </mergeCells>
  <printOptions gridLines="1"/>
  <pageMargins left="1.1023622047244095" right="0.19685039370078741" top="0.70866141732283472" bottom="0.47244094488188981" header="0" footer="0"/>
  <pageSetup paperSize="9" orientation="portrait" r:id="rId1"/>
  <headerFooter alignWithMargins="0">
    <oddHeader>&amp;L&amp;"Arial Narrow,Navadno"&amp;9KANALIZACIJA MALE ŽABLJE&amp;C&amp;"Arial Narrow,Navadno"&amp;9FEKALNI KANAL FD1&amp;R&amp;"Arial Narrow,Navadno"&amp;9DETAJL INFRASTRUKTURA d.o.o., NA PRODU 13, Vipava</oddHeader>
    <oddFooter>&amp;C&amp;9stran&amp;P</oddFooter>
  </headerFooter>
  <rowBreaks count="2" manualBreakCount="2">
    <brk id="10" min="1" max="6" man="1"/>
    <brk id="34" min="1" max="6" man="1"/>
  </rowBreaks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499984740745262"/>
  </sheetPr>
  <dimension ref="A1:L109"/>
  <sheetViews>
    <sheetView view="pageBreakPreview" zoomScaleNormal="100" zoomScaleSheetLayoutView="100" workbookViewId="0">
      <selection activeCell="G12" sqref="G12"/>
    </sheetView>
  </sheetViews>
  <sheetFormatPr defaultRowHeight="12.75" x14ac:dyDescent="0.2"/>
  <cols>
    <col min="1" max="1" width="9.140625" style="25"/>
    <col min="2" max="2" width="6.7109375" style="17" customWidth="1"/>
    <col min="3" max="3" width="42.7109375" style="12" customWidth="1"/>
    <col min="4" max="4" width="8.140625" customWidth="1"/>
    <col min="5" max="5" width="9.140625" style="2" customWidth="1"/>
    <col min="6" max="6" width="9.42578125" style="2" customWidth="1"/>
    <col min="7" max="7" width="13.85546875" style="2" customWidth="1"/>
    <col min="8" max="8" width="14.7109375" style="18" customWidth="1"/>
    <col min="9" max="10" width="11.7109375" bestFit="1" customWidth="1"/>
  </cols>
  <sheetData>
    <row r="1" spans="1:12" ht="38.25" customHeight="1" x14ac:dyDescent="0.25">
      <c r="B1" s="248" t="s">
        <v>53</v>
      </c>
      <c r="C1" s="249"/>
      <c r="D1" s="249"/>
      <c r="E1" s="249"/>
      <c r="F1" s="249"/>
      <c r="G1" s="249"/>
    </row>
    <row r="2" spans="1:12" ht="16.5" x14ac:dyDescent="0.25">
      <c r="B2" s="250" t="s">
        <v>126</v>
      </c>
      <c r="C2" s="250"/>
      <c r="D2" s="250"/>
      <c r="E2" s="250"/>
      <c r="F2" s="250"/>
      <c r="G2" s="250"/>
    </row>
    <row r="3" spans="1:12" ht="18" customHeight="1" x14ac:dyDescent="0.25">
      <c r="B3" s="250" t="s">
        <v>18</v>
      </c>
      <c r="C3" s="250"/>
      <c r="D3" s="250"/>
      <c r="E3" s="250"/>
      <c r="F3" s="250"/>
      <c r="G3" s="250"/>
    </row>
    <row r="4" spans="1:12" ht="13.5" thickBot="1" x14ac:dyDescent="0.25">
      <c r="B4" s="251"/>
      <c r="C4" s="251"/>
      <c r="D4" s="251"/>
      <c r="E4" s="251"/>
      <c r="F4" s="251"/>
      <c r="G4" s="251"/>
    </row>
    <row r="5" spans="1:12" ht="15" x14ac:dyDescent="0.2">
      <c r="B5" s="26" t="s">
        <v>0</v>
      </c>
      <c r="C5" s="13" t="s">
        <v>1</v>
      </c>
      <c r="D5" s="252"/>
      <c r="E5" s="252"/>
      <c r="F5" s="252"/>
      <c r="G5" s="8">
        <f>+G23</f>
        <v>0</v>
      </c>
    </row>
    <row r="6" spans="1:12" ht="15" x14ac:dyDescent="0.2">
      <c r="B6" s="27" t="s">
        <v>2</v>
      </c>
      <c r="C6" s="14" t="s">
        <v>30</v>
      </c>
      <c r="D6" s="245"/>
      <c r="E6" s="245"/>
      <c r="F6" s="245"/>
      <c r="G6" s="9">
        <f>G33</f>
        <v>0</v>
      </c>
    </row>
    <row r="7" spans="1:12" s="18" customFormat="1" ht="15" x14ac:dyDescent="0.2">
      <c r="A7" s="25"/>
      <c r="B7" s="27" t="s">
        <v>4</v>
      </c>
      <c r="C7" s="14" t="s">
        <v>3</v>
      </c>
      <c r="D7" s="245"/>
      <c r="E7" s="245"/>
      <c r="F7" s="245"/>
      <c r="G7" s="9">
        <f>+G54</f>
        <v>0</v>
      </c>
      <c r="I7"/>
      <c r="J7"/>
      <c r="K7"/>
      <c r="L7"/>
    </row>
    <row r="8" spans="1:12" s="18" customFormat="1" ht="15" x14ac:dyDescent="0.2">
      <c r="A8" s="25"/>
      <c r="B8" s="27" t="s">
        <v>6</v>
      </c>
      <c r="C8" s="14" t="s">
        <v>5</v>
      </c>
      <c r="D8" s="245"/>
      <c r="E8" s="245"/>
      <c r="F8" s="245"/>
      <c r="G8" s="9">
        <f>+G68</f>
        <v>0</v>
      </c>
      <c r="I8"/>
      <c r="J8"/>
      <c r="K8"/>
      <c r="L8"/>
    </row>
    <row r="9" spans="1:12" s="18" customFormat="1" ht="15.75" thickBot="1" x14ac:dyDescent="0.25">
      <c r="A9" s="25"/>
      <c r="B9" s="28" t="s">
        <v>16</v>
      </c>
      <c r="C9" s="15" t="s">
        <v>7</v>
      </c>
      <c r="D9" s="246"/>
      <c r="E9" s="246"/>
      <c r="F9" s="246"/>
      <c r="G9" s="10">
        <f>+G90</f>
        <v>0</v>
      </c>
      <c r="I9"/>
      <c r="J9"/>
      <c r="K9"/>
      <c r="L9"/>
    </row>
    <row r="10" spans="1:12" s="18" customFormat="1" ht="16.5" thickTop="1" thickBot="1" x14ac:dyDescent="0.25">
      <c r="A10" s="25"/>
      <c r="B10" s="32"/>
      <c r="C10" s="33" t="s">
        <v>24</v>
      </c>
      <c r="D10" s="247"/>
      <c r="E10" s="247"/>
      <c r="F10" s="247"/>
      <c r="G10" s="34">
        <f>SUM(G5:G9)</f>
        <v>0</v>
      </c>
      <c r="I10"/>
      <c r="J10"/>
      <c r="K10"/>
      <c r="L10"/>
    </row>
    <row r="11" spans="1:12" s="18" customFormat="1" x14ac:dyDescent="0.2">
      <c r="A11" s="25"/>
      <c r="B11" s="29" t="s">
        <v>0</v>
      </c>
      <c r="C11" s="11" t="s">
        <v>8</v>
      </c>
      <c r="D11"/>
      <c r="E11" s="2"/>
      <c r="F11" s="2"/>
      <c r="G11" s="2"/>
      <c r="I11"/>
      <c r="J11"/>
      <c r="K11"/>
      <c r="L11"/>
    </row>
    <row r="12" spans="1:12" ht="15" x14ac:dyDescent="0.2">
      <c r="B12" s="56"/>
    </row>
    <row r="13" spans="1:12" s="18" customFormat="1" ht="15.75" customHeight="1" x14ac:dyDescent="0.25">
      <c r="A13" s="25"/>
      <c r="B13" s="56">
        <v>1</v>
      </c>
      <c r="C13" s="44" t="s">
        <v>25</v>
      </c>
      <c r="D13" s="38" t="s">
        <v>9</v>
      </c>
      <c r="E13" s="45">
        <v>109.5</v>
      </c>
      <c r="F13" s="39"/>
      <c r="G13" s="45">
        <f>+E13*F13</f>
        <v>0</v>
      </c>
      <c r="I13"/>
      <c r="J13"/>
      <c r="K13"/>
      <c r="L13"/>
    </row>
    <row r="14" spans="1:12" s="18" customFormat="1" ht="15" x14ac:dyDescent="0.2">
      <c r="A14" s="25"/>
      <c r="B14" s="56"/>
      <c r="C14" s="43"/>
      <c r="D14" s="40"/>
      <c r="E14" s="41"/>
      <c r="F14" s="42"/>
      <c r="G14" s="41"/>
      <c r="I14"/>
      <c r="J14"/>
      <c r="K14"/>
      <c r="L14"/>
    </row>
    <row r="15" spans="1:12" s="18" customFormat="1" ht="30" x14ac:dyDescent="0.25">
      <c r="A15" s="25"/>
      <c r="B15" s="56">
        <v>2</v>
      </c>
      <c r="C15" s="44" t="s">
        <v>17</v>
      </c>
      <c r="D15" s="38" t="s">
        <v>10</v>
      </c>
      <c r="E15" s="45">
        <v>6</v>
      </c>
      <c r="F15" s="39"/>
      <c r="G15" s="45">
        <f>+E15*F15</f>
        <v>0</v>
      </c>
      <c r="I15"/>
      <c r="J15"/>
      <c r="K15"/>
      <c r="L15"/>
    </row>
    <row r="16" spans="1:12" s="18" customFormat="1" ht="15" x14ac:dyDescent="0.25">
      <c r="A16" s="25"/>
      <c r="B16" s="56"/>
      <c r="C16" s="44"/>
      <c r="D16" s="38"/>
      <c r="E16" s="45"/>
      <c r="F16" s="39"/>
      <c r="G16" s="45"/>
      <c r="I16"/>
      <c r="J16"/>
      <c r="K16"/>
      <c r="L16"/>
    </row>
    <row r="17" spans="1:12" s="18" customFormat="1" ht="165" x14ac:dyDescent="0.25">
      <c r="A17" s="25"/>
      <c r="B17" s="56">
        <v>3</v>
      </c>
      <c r="C17" s="44" t="s">
        <v>64</v>
      </c>
      <c r="D17" s="38" t="s">
        <v>27</v>
      </c>
      <c r="E17" s="45">
        <v>1</v>
      </c>
      <c r="F17" s="39"/>
      <c r="G17" s="45">
        <f>+E17*F17</f>
        <v>0</v>
      </c>
      <c r="I17"/>
      <c r="J17"/>
      <c r="K17"/>
      <c r="L17"/>
    </row>
    <row r="18" spans="1:12" s="18" customFormat="1" ht="15" x14ac:dyDescent="0.25">
      <c r="A18" s="25"/>
      <c r="B18" s="56"/>
      <c r="C18" s="44"/>
      <c r="D18" s="38"/>
      <c r="E18" s="45"/>
      <c r="F18" s="39"/>
      <c r="G18" s="45"/>
      <c r="I18"/>
      <c r="J18"/>
      <c r="K18"/>
      <c r="L18"/>
    </row>
    <row r="19" spans="1:12" s="18" customFormat="1" ht="60" x14ac:dyDescent="0.25">
      <c r="A19" s="25"/>
      <c r="B19" s="56">
        <v>4</v>
      </c>
      <c r="C19" s="58" t="s">
        <v>67</v>
      </c>
      <c r="D19" s="38" t="s">
        <v>27</v>
      </c>
      <c r="E19" s="45">
        <v>0.03</v>
      </c>
      <c r="F19" s="39"/>
      <c r="G19" s="45">
        <f>+E19*F19</f>
        <v>0</v>
      </c>
      <c r="I19"/>
      <c r="J19"/>
      <c r="K19"/>
      <c r="L19"/>
    </row>
    <row r="20" spans="1:12" s="18" customFormat="1" ht="15" x14ac:dyDescent="0.25">
      <c r="A20" s="25"/>
      <c r="B20" s="56"/>
      <c r="C20" s="44"/>
      <c r="D20" s="38"/>
      <c r="E20" s="45"/>
      <c r="F20" s="39"/>
      <c r="G20" s="45"/>
      <c r="I20"/>
      <c r="J20"/>
      <c r="K20"/>
      <c r="L20"/>
    </row>
    <row r="21" spans="1:12" s="18" customFormat="1" ht="45" x14ac:dyDescent="0.25">
      <c r="A21" s="25"/>
      <c r="B21" s="56">
        <v>5</v>
      </c>
      <c r="C21" s="44" t="s">
        <v>35</v>
      </c>
      <c r="D21" s="38" t="s">
        <v>27</v>
      </c>
      <c r="E21" s="45">
        <f>E19</f>
        <v>0.03</v>
      </c>
      <c r="F21" s="39"/>
      <c r="G21" s="45">
        <f>+E21*F21</f>
        <v>0</v>
      </c>
      <c r="I21"/>
      <c r="J21"/>
      <c r="K21"/>
      <c r="L21"/>
    </row>
    <row r="22" spans="1:12" s="18" customFormat="1" ht="10.5" customHeight="1" x14ac:dyDescent="0.2">
      <c r="A22" s="25"/>
      <c r="B22" s="56"/>
      <c r="C22" s="30"/>
      <c r="D22"/>
      <c r="E22" s="2"/>
      <c r="F22" s="4"/>
      <c r="G22" s="5"/>
      <c r="I22"/>
      <c r="J22"/>
      <c r="K22"/>
      <c r="L22"/>
    </row>
    <row r="23" spans="1:12" s="18" customFormat="1" ht="15" x14ac:dyDescent="0.2">
      <c r="A23" s="25"/>
      <c r="B23" s="56"/>
      <c r="C23" s="16" t="s">
        <v>12</v>
      </c>
      <c r="D23" s="1"/>
      <c r="E23" s="3"/>
      <c r="F23" s="3"/>
      <c r="G23" s="7">
        <f>SUM(G13:G22)</f>
        <v>0</v>
      </c>
      <c r="I23"/>
      <c r="J23"/>
      <c r="K23"/>
      <c r="L23"/>
    </row>
    <row r="24" spans="1:12" s="18" customFormat="1" ht="15" x14ac:dyDescent="0.25">
      <c r="A24" s="25"/>
      <c r="B24" s="17"/>
      <c r="C24" s="21"/>
      <c r="D24" s="55"/>
      <c r="E24" s="23"/>
      <c r="F24" s="23"/>
      <c r="G24" s="24"/>
      <c r="I24"/>
      <c r="J24"/>
      <c r="K24"/>
      <c r="L24"/>
    </row>
    <row r="25" spans="1:12" s="18" customFormat="1" ht="15" x14ac:dyDescent="0.25">
      <c r="A25" s="25"/>
      <c r="B25" s="29" t="s">
        <v>2</v>
      </c>
      <c r="C25" s="21" t="s">
        <v>30</v>
      </c>
      <c r="D25" s="55"/>
      <c r="E25" s="23"/>
      <c r="F25" s="23"/>
      <c r="G25" s="24"/>
      <c r="I25"/>
      <c r="J25"/>
      <c r="K25"/>
      <c r="L25"/>
    </row>
    <row r="26" spans="1:12" s="18" customFormat="1" ht="15" x14ac:dyDescent="0.25">
      <c r="A26" s="25"/>
      <c r="B26" s="56"/>
      <c r="C26" s="21"/>
      <c r="D26" s="55"/>
      <c r="E26" s="23"/>
      <c r="F26" s="23"/>
      <c r="G26" s="24"/>
      <c r="I26"/>
      <c r="J26"/>
      <c r="K26"/>
      <c r="L26"/>
    </row>
    <row r="27" spans="1:12" s="18" customFormat="1" ht="30" x14ac:dyDescent="0.25">
      <c r="A27" s="25"/>
      <c r="B27" s="56">
        <v>1</v>
      </c>
      <c r="C27" s="52" t="s">
        <v>32</v>
      </c>
      <c r="D27" s="55" t="s">
        <v>9</v>
      </c>
      <c r="E27" s="23">
        <v>3</v>
      </c>
      <c r="F27" s="39"/>
      <c r="G27" s="45">
        <f>F27*E27</f>
        <v>0</v>
      </c>
      <c r="I27"/>
      <c r="J27"/>
      <c r="K27"/>
      <c r="L27"/>
    </row>
    <row r="28" spans="1:12" s="18" customFormat="1" ht="15" x14ac:dyDescent="0.25">
      <c r="A28" s="25"/>
      <c r="B28" s="56"/>
      <c r="C28" s="52"/>
      <c r="D28" s="55"/>
      <c r="E28" s="23"/>
      <c r="F28" s="39"/>
      <c r="G28" s="45"/>
      <c r="I28"/>
      <c r="J28"/>
      <c r="K28"/>
      <c r="L28"/>
    </row>
    <row r="29" spans="1:12" s="18" customFormat="1" ht="90" x14ac:dyDescent="0.25">
      <c r="A29" s="25"/>
      <c r="B29" s="56">
        <v>2</v>
      </c>
      <c r="C29" s="52" t="s">
        <v>42</v>
      </c>
      <c r="D29" s="38" t="s">
        <v>49</v>
      </c>
      <c r="E29" s="23">
        <v>301</v>
      </c>
      <c r="F29" s="39"/>
      <c r="G29" s="45">
        <f>F29*E29</f>
        <v>0</v>
      </c>
      <c r="I29"/>
      <c r="J29"/>
      <c r="K29"/>
      <c r="L29"/>
    </row>
    <row r="30" spans="1:12" s="18" customFormat="1" ht="15" x14ac:dyDescent="0.25">
      <c r="A30" s="25"/>
      <c r="B30" s="56"/>
      <c r="C30" s="52"/>
      <c r="D30" s="38"/>
      <c r="E30" s="23"/>
      <c r="F30" s="39"/>
      <c r="G30" s="45"/>
      <c r="I30"/>
      <c r="J30"/>
      <c r="K30"/>
      <c r="L30"/>
    </row>
    <row r="31" spans="1:12" s="18" customFormat="1" ht="60" x14ac:dyDescent="0.25">
      <c r="A31" s="25"/>
      <c r="B31" s="56">
        <v>3</v>
      </c>
      <c r="C31" s="52" t="s">
        <v>246</v>
      </c>
      <c r="D31" s="38" t="s">
        <v>49</v>
      </c>
      <c r="E31" s="23">
        <v>3</v>
      </c>
      <c r="F31" s="39"/>
      <c r="G31" s="45">
        <f>F31*E31</f>
        <v>0</v>
      </c>
      <c r="I31"/>
      <c r="J31"/>
      <c r="K31"/>
      <c r="L31"/>
    </row>
    <row r="32" spans="1:12" s="18" customFormat="1" ht="15" x14ac:dyDescent="0.25">
      <c r="A32" s="25"/>
      <c r="B32" s="56"/>
      <c r="C32" s="52"/>
      <c r="D32" s="38"/>
      <c r="E32" s="23"/>
      <c r="F32" s="39"/>
      <c r="G32" s="45"/>
      <c r="I32"/>
      <c r="J32"/>
      <c r="K32"/>
      <c r="L32"/>
    </row>
    <row r="33" spans="1:12" s="18" customFormat="1" x14ac:dyDescent="0.2">
      <c r="A33" s="25"/>
      <c r="B33" s="17"/>
      <c r="C33" s="16" t="s">
        <v>31</v>
      </c>
      <c r="D33" s="1"/>
      <c r="E33" s="3"/>
      <c r="F33" s="3"/>
      <c r="G33" s="7">
        <f>SUM(G27:G32)</f>
        <v>0</v>
      </c>
      <c r="I33"/>
      <c r="J33"/>
      <c r="K33"/>
      <c r="L33"/>
    </row>
    <row r="34" spans="1:12" s="18" customFormat="1" ht="15" x14ac:dyDescent="0.25">
      <c r="A34" s="25"/>
      <c r="B34" s="17"/>
      <c r="C34" s="21"/>
      <c r="D34" s="22"/>
      <c r="E34" s="23"/>
      <c r="F34" s="23"/>
      <c r="G34" s="45"/>
      <c r="I34"/>
      <c r="J34"/>
      <c r="K34"/>
      <c r="L34"/>
    </row>
    <row r="35" spans="1:12" s="18" customFormat="1" ht="15" x14ac:dyDescent="0.25">
      <c r="A35" s="25"/>
      <c r="B35" s="29" t="s">
        <v>4</v>
      </c>
      <c r="C35" s="11" t="s">
        <v>11</v>
      </c>
      <c r="D35"/>
      <c r="E35" s="2"/>
      <c r="F35" s="2"/>
      <c r="G35" s="45"/>
      <c r="I35"/>
      <c r="J35"/>
      <c r="K35"/>
      <c r="L35"/>
    </row>
    <row r="36" spans="1:12" s="18" customFormat="1" ht="15" x14ac:dyDescent="0.25">
      <c r="A36" s="25"/>
      <c r="B36" s="57"/>
      <c r="C36" s="11"/>
      <c r="D36"/>
      <c r="E36" s="2"/>
      <c r="F36" s="2"/>
      <c r="G36" s="45"/>
      <c r="I36"/>
      <c r="J36"/>
      <c r="K36"/>
      <c r="L36"/>
    </row>
    <row r="37" spans="1:12" ht="90" x14ac:dyDescent="0.25">
      <c r="B37" s="56">
        <v>1</v>
      </c>
      <c r="C37" s="44" t="s">
        <v>65</v>
      </c>
      <c r="D37" s="47"/>
      <c r="E37" s="48"/>
      <c r="F37" s="49"/>
      <c r="G37" s="45"/>
    </row>
    <row r="38" spans="1:12" ht="18" x14ac:dyDescent="0.25">
      <c r="B38" s="56"/>
      <c r="C38" s="44" t="s">
        <v>51</v>
      </c>
      <c r="D38" s="38" t="s">
        <v>48</v>
      </c>
      <c r="E38" s="45">
        <f>ROUND(0.3*H38,1)</f>
        <v>69.3</v>
      </c>
      <c r="F38" s="39"/>
      <c r="G38" s="45">
        <f>F38*E38</f>
        <v>0</v>
      </c>
      <c r="H38" s="18">
        <v>231</v>
      </c>
    </row>
    <row r="39" spans="1:12" ht="15" x14ac:dyDescent="0.25">
      <c r="B39" s="56"/>
      <c r="C39" s="46"/>
      <c r="D39" s="38"/>
      <c r="E39" s="45"/>
      <c r="F39" s="39"/>
      <c r="G39" s="45"/>
      <c r="J39" s="18"/>
    </row>
    <row r="40" spans="1:12" ht="18" x14ac:dyDescent="0.25">
      <c r="B40" s="56"/>
      <c r="C40" s="44" t="s">
        <v>56</v>
      </c>
      <c r="D40" s="38" t="s">
        <v>48</v>
      </c>
      <c r="E40" s="45">
        <f>ROUND(0.6*H38,1)</f>
        <v>138.6</v>
      </c>
      <c r="F40" s="39"/>
      <c r="G40" s="45">
        <f>F40*E40</f>
        <v>0</v>
      </c>
      <c r="I40" s="18"/>
      <c r="J40" s="18"/>
    </row>
    <row r="41" spans="1:12" ht="15" x14ac:dyDescent="0.25">
      <c r="B41" s="56"/>
      <c r="C41" s="44"/>
      <c r="D41" s="38"/>
      <c r="E41" s="45"/>
      <c r="F41" s="39"/>
      <c r="G41" s="45"/>
      <c r="I41" s="18"/>
      <c r="J41" s="18"/>
    </row>
    <row r="42" spans="1:12" ht="18" x14ac:dyDescent="0.25">
      <c r="B42" s="56"/>
      <c r="C42" s="44" t="s">
        <v>55</v>
      </c>
      <c r="D42" s="38" t="s">
        <v>48</v>
      </c>
      <c r="E42" s="45">
        <f>ROUND(0.1*H38,1)</f>
        <v>23.1</v>
      </c>
      <c r="F42" s="39"/>
      <c r="G42" s="45">
        <f>F42*E42</f>
        <v>0</v>
      </c>
      <c r="I42" s="18"/>
      <c r="J42" s="18"/>
    </row>
    <row r="43" spans="1:12" ht="15" x14ac:dyDescent="0.25">
      <c r="B43" s="56"/>
      <c r="C43" s="44"/>
      <c r="D43" s="38"/>
      <c r="E43" s="45"/>
      <c r="F43" s="39"/>
      <c r="G43" s="45"/>
      <c r="I43" s="18"/>
      <c r="J43" s="18"/>
    </row>
    <row r="44" spans="1:12" ht="30" x14ac:dyDescent="0.25">
      <c r="B44" s="56">
        <v>2</v>
      </c>
      <c r="C44" s="44" t="s">
        <v>26</v>
      </c>
      <c r="D44" s="38" t="s">
        <v>49</v>
      </c>
      <c r="E44" s="45">
        <v>92</v>
      </c>
      <c r="F44" s="39"/>
      <c r="G44" s="45">
        <f>F44*E44</f>
        <v>0</v>
      </c>
    </row>
    <row r="45" spans="1:12" ht="15" x14ac:dyDescent="0.25">
      <c r="B45" s="56"/>
      <c r="C45" s="44"/>
      <c r="D45" s="38"/>
      <c r="E45" s="45"/>
      <c r="F45" s="39"/>
      <c r="G45" s="45"/>
    </row>
    <row r="46" spans="1:12" ht="60" x14ac:dyDescent="0.25">
      <c r="B46" s="56">
        <v>3</v>
      </c>
      <c r="C46" s="44" t="s">
        <v>254</v>
      </c>
      <c r="D46" s="38" t="s">
        <v>48</v>
      </c>
      <c r="E46" s="45">
        <v>43</v>
      </c>
      <c r="F46" s="39"/>
      <c r="G46" s="45">
        <f>F46*E46</f>
        <v>0</v>
      </c>
    </row>
    <row r="47" spans="1:12" ht="15" x14ac:dyDescent="0.25">
      <c r="B47" s="56"/>
      <c r="C47" s="44"/>
      <c r="D47" s="38"/>
      <c r="E47" s="45"/>
      <c r="F47" s="39"/>
      <c r="G47" s="45"/>
    </row>
    <row r="48" spans="1:12" ht="75" x14ac:dyDescent="0.25">
      <c r="B48" s="56">
        <v>4</v>
      </c>
      <c r="C48" s="44" t="s">
        <v>248</v>
      </c>
      <c r="D48" s="38" t="s">
        <v>48</v>
      </c>
      <c r="E48" s="45">
        <v>137</v>
      </c>
      <c r="F48" s="39"/>
      <c r="G48" s="45">
        <f>+E48*F48</f>
        <v>0</v>
      </c>
      <c r="H48" s="35"/>
    </row>
    <row r="49" spans="2:8" ht="15" x14ac:dyDescent="0.25">
      <c r="B49" s="56"/>
      <c r="C49" s="44"/>
      <c r="D49" s="38"/>
      <c r="E49" s="45"/>
      <c r="F49" s="39"/>
      <c r="G49" s="45"/>
      <c r="H49" s="35"/>
    </row>
    <row r="50" spans="2:8" ht="60" x14ac:dyDescent="0.25">
      <c r="B50" s="56">
        <v>5</v>
      </c>
      <c r="C50" s="44" t="s">
        <v>249</v>
      </c>
      <c r="D50" s="38" t="s">
        <v>48</v>
      </c>
      <c r="E50" s="45">
        <v>45</v>
      </c>
      <c r="F50" s="39"/>
      <c r="G50" s="45">
        <f>+E50*F50</f>
        <v>0</v>
      </c>
      <c r="H50" s="35"/>
    </row>
    <row r="51" spans="2:8" ht="15" x14ac:dyDescent="0.25">
      <c r="B51" s="56"/>
      <c r="C51" s="44"/>
      <c r="D51" s="38"/>
      <c r="E51" s="45"/>
      <c r="F51" s="39"/>
      <c r="G51" s="45"/>
      <c r="H51" s="35"/>
    </row>
    <row r="52" spans="2:8" ht="45" x14ac:dyDescent="0.25">
      <c r="B52" s="56">
        <v>6</v>
      </c>
      <c r="C52" s="44" t="s">
        <v>68</v>
      </c>
      <c r="D52" s="22" t="s">
        <v>19</v>
      </c>
      <c r="E52" s="23">
        <v>1.5</v>
      </c>
      <c r="F52" s="36"/>
      <c r="G52" s="45">
        <f>+E52*F52</f>
        <v>0</v>
      </c>
      <c r="H52" s="35"/>
    </row>
    <row r="53" spans="2:8" ht="15" x14ac:dyDescent="0.25">
      <c r="B53" s="56"/>
      <c r="C53" s="44"/>
      <c r="D53" s="22"/>
      <c r="E53" s="23"/>
      <c r="F53" s="36"/>
      <c r="G53" s="45"/>
      <c r="H53" s="35"/>
    </row>
    <row r="54" spans="2:8" x14ac:dyDescent="0.2">
      <c r="C54" s="16" t="s">
        <v>13</v>
      </c>
      <c r="D54" s="1"/>
      <c r="E54" s="3"/>
      <c r="F54" s="3"/>
      <c r="G54" s="7">
        <f>SUM(G37:G53)</f>
        <v>0</v>
      </c>
    </row>
    <row r="56" spans="2:8" x14ac:dyDescent="0.2">
      <c r="B56" s="29" t="s">
        <v>6</v>
      </c>
      <c r="C56" s="11" t="s">
        <v>5</v>
      </c>
    </row>
    <row r="57" spans="2:8" x14ac:dyDescent="0.2">
      <c r="B57" s="29"/>
      <c r="C57" s="11"/>
    </row>
    <row r="58" spans="2:8" ht="90" x14ac:dyDescent="0.25">
      <c r="B58" s="56">
        <v>1</v>
      </c>
      <c r="C58" s="44" t="s">
        <v>58</v>
      </c>
      <c r="D58" s="38" t="s">
        <v>9</v>
      </c>
      <c r="E58" s="45">
        <f>E13+1</f>
        <v>110.5</v>
      </c>
      <c r="F58" s="39"/>
      <c r="G58" s="45">
        <f>+E58*F58</f>
        <v>0</v>
      </c>
    </row>
    <row r="59" spans="2:8" ht="15" x14ac:dyDescent="0.25">
      <c r="B59" s="56"/>
      <c r="C59" s="44"/>
      <c r="D59" s="38"/>
      <c r="E59" s="45"/>
      <c r="F59" s="39"/>
      <c r="G59" s="45"/>
    </row>
    <row r="60" spans="2:8" ht="92.25" customHeight="1" x14ac:dyDescent="0.25">
      <c r="B60" s="56">
        <v>2</v>
      </c>
      <c r="C60" s="44" t="s">
        <v>38</v>
      </c>
      <c r="D60" s="38"/>
      <c r="F60" s="19"/>
      <c r="G60" s="45"/>
    </row>
    <row r="61" spans="2:8" ht="15" x14ac:dyDescent="0.25">
      <c r="B61" s="56"/>
      <c r="C61" s="50" t="s">
        <v>45</v>
      </c>
      <c r="D61" s="38" t="s">
        <v>10</v>
      </c>
      <c r="E61" s="2">
        <v>3</v>
      </c>
      <c r="F61" s="39"/>
      <c r="G61" s="45">
        <f>+E61*F61</f>
        <v>0</v>
      </c>
    </row>
    <row r="62" spans="2:8" ht="15" x14ac:dyDescent="0.25">
      <c r="B62" s="56"/>
      <c r="C62" s="50" t="s">
        <v>46</v>
      </c>
      <c r="D62" s="38" t="s">
        <v>10</v>
      </c>
      <c r="E62" s="2">
        <v>1</v>
      </c>
      <c r="F62" s="39"/>
      <c r="G62" s="45">
        <f>+E62*F62</f>
        <v>0</v>
      </c>
    </row>
    <row r="63" spans="2:8" ht="15" x14ac:dyDescent="0.25">
      <c r="B63" s="56"/>
      <c r="C63" s="44"/>
      <c r="D63" s="38"/>
      <c r="E63" s="45"/>
      <c r="F63" s="39"/>
      <c r="G63" s="45"/>
    </row>
    <row r="64" spans="2:8" ht="90" x14ac:dyDescent="0.25">
      <c r="B64" s="56">
        <v>3</v>
      </c>
      <c r="C64" s="44" t="s">
        <v>252</v>
      </c>
      <c r="D64" s="38" t="s">
        <v>10</v>
      </c>
      <c r="E64" s="45">
        <v>4</v>
      </c>
      <c r="F64" s="39"/>
      <c r="G64" s="45">
        <f>+E64*F64</f>
        <v>0</v>
      </c>
    </row>
    <row r="65" spans="2:12" ht="15" x14ac:dyDescent="0.25">
      <c r="B65" s="56"/>
      <c r="C65" s="44"/>
      <c r="D65" s="38"/>
      <c r="E65" s="45"/>
      <c r="F65" s="39"/>
      <c r="G65" s="45"/>
    </row>
    <row r="66" spans="2:12" ht="30" x14ac:dyDescent="0.25">
      <c r="B66" s="56">
        <v>4</v>
      </c>
      <c r="C66" s="44" t="s">
        <v>71</v>
      </c>
      <c r="D66" s="38" t="s">
        <v>10</v>
      </c>
      <c r="E66" s="45">
        <v>1</v>
      </c>
      <c r="F66" s="39"/>
      <c r="G66" s="45">
        <f>+E66*F66</f>
        <v>0</v>
      </c>
    </row>
    <row r="67" spans="2:12" ht="15" x14ac:dyDescent="0.2">
      <c r="B67" s="56"/>
      <c r="F67" s="4"/>
      <c r="G67" s="5"/>
    </row>
    <row r="68" spans="2:12" x14ac:dyDescent="0.2">
      <c r="C68" s="16" t="s">
        <v>14</v>
      </c>
      <c r="D68" s="1"/>
      <c r="E68" s="3"/>
      <c r="F68" s="3"/>
      <c r="G68" s="7">
        <f>SUM(G58:G67)</f>
        <v>0</v>
      </c>
    </row>
    <row r="69" spans="2:12" x14ac:dyDescent="0.2">
      <c r="C69" s="11"/>
      <c r="G69" s="6"/>
    </row>
    <row r="70" spans="2:12" ht="15" x14ac:dyDescent="0.25">
      <c r="B70" s="29" t="s">
        <v>16</v>
      </c>
      <c r="C70" s="11" t="s">
        <v>7</v>
      </c>
      <c r="D70" s="38"/>
      <c r="L70" s="12"/>
    </row>
    <row r="71" spans="2:12" ht="15" x14ac:dyDescent="0.25">
      <c r="B71" s="57"/>
      <c r="C71" s="11"/>
      <c r="D71" s="38"/>
      <c r="L71" s="12"/>
    </row>
    <row r="72" spans="2:12" ht="30" x14ac:dyDescent="0.25">
      <c r="B72" s="56">
        <v>1</v>
      </c>
      <c r="C72" s="44" t="s">
        <v>62</v>
      </c>
      <c r="D72" s="38" t="s">
        <v>49</v>
      </c>
      <c r="E72" s="45">
        <f>E29</f>
        <v>301</v>
      </c>
      <c r="F72" s="39"/>
      <c r="G72" s="45">
        <f t="shared" ref="G72:G82" si="0">+E72*F72</f>
        <v>0</v>
      </c>
      <c r="L72" s="12"/>
    </row>
    <row r="73" spans="2:12" ht="15" x14ac:dyDescent="0.25">
      <c r="B73" s="56"/>
      <c r="C73" s="44"/>
      <c r="D73" s="38"/>
      <c r="E73" s="45"/>
      <c r="F73" s="39"/>
      <c r="G73" s="45"/>
      <c r="L73" s="12"/>
    </row>
    <row r="74" spans="2:12" ht="30" x14ac:dyDescent="0.25">
      <c r="B74" s="56">
        <v>2</v>
      </c>
      <c r="C74" s="44" t="s">
        <v>61</v>
      </c>
      <c r="D74" s="38" t="s">
        <v>9</v>
      </c>
      <c r="E74" s="45">
        <f>E27</f>
        <v>3</v>
      </c>
      <c r="F74" s="39"/>
      <c r="G74" s="45">
        <f t="shared" si="0"/>
        <v>0</v>
      </c>
      <c r="L74" s="12"/>
    </row>
    <row r="75" spans="2:12" ht="15" x14ac:dyDescent="0.25">
      <c r="B75" s="56"/>
      <c r="C75" s="44"/>
      <c r="D75" s="38"/>
      <c r="E75" s="45"/>
      <c r="F75" s="39"/>
      <c r="G75" s="45"/>
      <c r="L75" s="12"/>
    </row>
    <row r="76" spans="2:12" ht="30" x14ac:dyDescent="0.25">
      <c r="B76" s="56">
        <v>3</v>
      </c>
      <c r="C76" s="44" t="s">
        <v>33</v>
      </c>
      <c r="D76" s="38" t="s">
        <v>49</v>
      </c>
      <c r="E76" s="45">
        <f>E72</f>
        <v>301</v>
      </c>
      <c r="F76" s="39"/>
      <c r="G76" s="45">
        <f t="shared" si="0"/>
        <v>0</v>
      </c>
      <c r="L76" s="12"/>
    </row>
    <row r="77" spans="2:12" ht="15" x14ac:dyDescent="0.25">
      <c r="B77" s="56"/>
      <c r="C77" s="44"/>
      <c r="D77" s="38"/>
      <c r="E77" s="45"/>
      <c r="F77" s="39"/>
      <c r="G77" s="45"/>
      <c r="L77" s="12"/>
    </row>
    <row r="78" spans="2:12" ht="31.5" customHeight="1" x14ac:dyDescent="0.25">
      <c r="B78" s="56">
        <v>4</v>
      </c>
      <c r="C78" s="44" t="s">
        <v>63</v>
      </c>
      <c r="D78" s="38" t="s">
        <v>49</v>
      </c>
      <c r="E78" s="45">
        <f>E76+E31</f>
        <v>304</v>
      </c>
      <c r="F78" s="39"/>
      <c r="G78" s="45">
        <f t="shared" si="0"/>
        <v>0</v>
      </c>
      <c r="L78" s="12"/>
    </row>
    <row r="79" spans="2:12" ht="15" x14ac:dyDescent="0.25">
      <c r="B79" s="56"/>
      <c r="C79" s="44"/>
      <c r="D79" s="38"/>
      <c r="E79" s="45"/>
      <c r="F79" s="39"/>
      <c r="G79" s="45"/>
      <c r="L79" s="12"/>
    </row>
    <row r="80" spans="2:12" ht="30" x14ac:dyDescent="0.25">
      <c r="B80" s="56">
        <v>5</v>
      </c>
      <c r="C80" s="44" t="s">
        <v>34</v>
      </c>
      <c r="D80" s="38" t="s">
        <v>49</v>
      </c>
      <c r="E80" s="45">
        <f>E78</f>
        <v>304</v>
      </c>
      <c r="F80" s="39"/>
      <c r="G80" s="45">
        <f t="shared" si="0"/>
        <v>0</v>
      </c>
      <c r="L80" s="12"/>
    </row>
    <row r="81" spans="1:12" ht="15" x14ac:dyDescent="0.25">
      <c r="B81" s="56"/>
      <c r="C81" s="44"/>
      <c r="D81" s="38"/>
      <c r="E81" s="45"/>
      <c r="F81" s="39"/>
      <c r="G81" s="45"/>
      <c r="L81" s="12"/>
    </row>
    <row r="82" spans="1:12" ht="30" x14ac:dyDescent="0.25">
      <c r="B82" s="56">
        <v>6</v>
      </c>
      <c r="C82" s="44" t="s">
        <v>21</v>
      </c>
      <c r="D82" s="38" t="s">
        <v>9</v>
      </c>
      <c r="E82" s="45">
        <f>E13</f>
        <v>109.5</v>
      </c>
      <c r="F82" s="39"/>
      <c r="G82" s="45">
        <f t="shared" si="0"/>
        <v>0</v>
      </c>
    </row>
    <row r="83" spans="1:12" s="18" customFormat="1" ht="15" x14ac:dyDescent="0.25">
      <c r="A83" s="25"/>
      <c r="B83" s="56"/>
      <c r="C83" s="44"/>
      <c r="D83" s="38"/>
      <c r="E83" s="45"/>
      <c r="F83" s="39"/>
      <c r="G83" s="45"/>
      <c r="I83"/>
      <c r="J83"/>
      <c r="K83"/>
      <c r="L83"/>
    </row>
    <row r="84" spans="1:12" s="18" customFormat="1" ht="15" x14ac:dyDescent="0.25">
      <c r="A84" s="25"/>
      <c r="B84" s="56">
        <v>7</v>
      </c>
      <c r="C84" s="44" t="s">
        <v>23</v>
      </c>
      <c r="D84" s="38" t="s">
        <v>9</v>
      </c>
      <c r="E84" s="45">
        <f>E82</f>
        <v>109.5</v>
      </c>
      <c r="F84" s="39"/>
      <c r="G84" s="45">
        <f>+E84*F84</f>
        <v>0</v>
      </c>
      <c r="I84"/>
      <c r="J84"/>
      <c r="K84"/>
      <c r="L84"/>
    </row>
    <row r="85" spans="1:12" s="18" customFormat="1" ht="15" x14ac:dyDescent="0.25">
      <c r="A85" s="25"/>
      <c r="B85" s="56"/>
      <c r="C85" s="44"/>
      <c r="D85" s="38"/>
      <c r="E85" s="45"/>
      <c r="F85" s="39"/>
      <c r="G85" s="45"/>
      <c r="I85"/>
      <c r="J85"/>
      <c r="K85"/>
      <c r="L85"/>
    </row>
    <row r="86" spans="1:12" s="18" customFormat="1" ht="15" x14ac:dyDescent="0.25">
      <c r="A86" s="25"/>
      <c r="B86" s="56">
        <v>8</v>
      </c>
      <c r="C86" s="44" t="s">
        <v>22</v>
      </c>
      <c r="D86" s="38" t="s">
        <v>9</v>
      </c>
      <c r="E86" s="45">
        <f>E84</f>
        <v>109.5</v>
      </c>
      <c r="F86" s="39"/>
      <c r="G86" s="45">
        <f>+E86*F86</f>
        <v>0</v>
      </c>
      <c r="I86"/>
      <c r="J86"/>
      <c r="K86"/>
      <c r="L86"/>
    </row>
    <row r="87" spans="1:12" s="18" customFormat="1" ht="15" x14ac:dyDescent="0.25">
      <c r="A87" s="25"/>
      <c r="B87" s="56"/>
      <c r="C87" s="50"/>
      <c r="D87" s="38"/>
      <c r="E87" s="45"/>
      <c r="F87" s="45"/>
      <c r="G87" s="45"/>
      <c r="I87"/>
      <c r="J87"/>
      <c r="K87"/>
      <c r="L87"/>
    </row>
    <row r="88" spans="1:12" s="18" customFormat="1" ht="15" x14ac:dyDescent="0.25">
      <c r="A88" s="25"/>
      <c r="B88" s="56">
        <v>9</v>
      </c>
      <c r="C88" s="50" t="s">
        <v>28</v>
      </c>
      <c r="D88" s="38" t="s">
        <v>27</v>
      </c>
      <c r="E88" s="45">
        <v>1</v>
      </c>
      <c r="F88" s="51"/>
      <c r="G88" s="45">
        <f>+E88*F88</f>
        <v>0</v>
      </c>
      <c r="I88"/>
      <c r="J88"/>
      <c r="K88"/>
      <c r="L88"/>
    </row>
    <row r="89" spans="1:12" s="18" customFormat="1" ht="15" x14ac:dyDescent="0.2">
      <c r="A89" s="25"/>
      <c r="B89" s="56"/>
      <c r="C89" s="12"/>
      <c r="D89"/>
      <c r="E89" s="2"/>
      <c r="F89" s="31"/>
      <c r="G89" s="5"/>
      <c r="I89"/>
      <c r="J89"/>
      <c r="K89"/>
      <c r="L89"/>
    </row>
    <row r="90" spans="1:12" s="18" customFormat="1" ht="15" x14ac:dyDescent="0.2">
      <c r="A90" s="25"/>
      <c r="B90" s="56"/>
      <c r="C90" s="16" t="s">
        <v>15</v>
      </c>
      <c r="D90" s="1"/>
      <c r="E90" s="3"/>
      <c r="F90" s="3"/>
      <c r="G90" s="7">
        <f>SUM(G71:G88)</f>
        <v>0</v>
      </c>
      <c r="I90"/>
      <c r="J90"/>
      <c r="K90"/>
      <c r="L90"/>
    </row>
    <row r="95" spans="1:12" s="18" customFormat="1" x14ac:dyDescent="0.2">
      <c r="A95" s="25"/>
      <c r="B95" s="17"/>
      <c r="C95"/>
      <c r="D95"/>
      <c r="E95" s="2"/>
      <c r="F95" s="2"/>
      <c r="G95" s="2"/>
      <c r="I95"/>
      <c r="J95"/>
      <c r="K95"/>
      <c r="L95"/>
    </row>
    <row r="96" spans="1:12" s="18" customFormat="1" x14ac:dyDescent="0.2">
      <c r="A96" s="25"/>
      <c r="B96" s="17"/>
      <c r="C96"/>
      <c r="D96"/>
      <c r="E96" s="2"/>
      <c r="F96" s="2"/>
      <c r="G96" s="2"/>
      <c r="I96"/>
      <c r="J96"/>
      <c r="K96"/>
      <c r="L96"/>
    </row>
    <row r="109" spans="3:3" x14ac:dyDescent="0.2">
      <c r="C109" s="20"/>
    </row>
  </sheetData>
  <mergeCells count="10">
    <mergeCell ref="D7:F7"/>
    <mergeCell ref="D8:F8"/>
    <mergeCell ref="D9:F9"/>
    <mergeCell ref="D10:F10"/>
    <mergeCell ref="B1:G1"/>
    <mergeCell ref="B2:G2"/>
    <mergeCell ref="B3:G3"/>
    <mergeCell ref="B4:G4"/>
    <mergeCell ref="D5:F5"/>
    <mergeCell ref="D6:F6"/>
  </mergeCells>
  <printOptions gridLines="1"/>
  <pageMargins left="1.1023622047244095" right="0.19685039370078741" top="0.70866141732283472" bottom="0.47244094488188981" header="0" footer="0"/>
  <pageSetup paperSize="9" orientation="portrait" r:id="rId1"/>
  <headerFooter alignWithMargins="0">
    <oddHeader>&amp;L&amp;"Arial Narrow,Navadno"&amp;9KANALIZACIJA MALE ŽABLJE&amp;C&amp;"Arial Narrow,Navadno"&amp;9FEKALNI KANAL FD2&amp;R&amp;"Arial Narrow,Navadno"&amp;9DETAJL INFRASTRUKTURA d.o.o., NA PRODU 13, Vipava</oddHeader>
    <oddFooter>&amp;C&amp;9stran&amp;P</oddFooter>
  </headerFooter>
  <rowBreaks count="2" manualBreakCount="2">
    <brk id="10" min="1" max="6" man="1"/>
    <brk id="34" min="1" max="6" man="1"/>
  </row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L119"/>
  <sheetViews>
    <sheetView view="pageBreakPreview" zoomScaleNormal="100" zoomScaleSheetLayoutView="100" workbookViewId="0">
      <selection activeCell="G12" sqref="G12"/>
    </sheetView>
  </sheetViews>
  <sheetFormatPr defaultRowHeight="12.75" x14ac:dyDescent="0.2"/>
  <cols>
    <col min="1" max="1" width="9.140625" style="25"/>
    <col min="2" max="2" width="6.7109375" style="17" customWidth="1"/>
    <col min="3" max="3" width="42.7109375" style="12" customWidth="1"/>
    <col min="4" max="4" width="8.140625" customWidth="1"/>
    <col min="5" max="5" width="9.140625" style="2" customWidth="1"/>
    <col min="6" max="6" width="9.42578125" style="2" customWidth="1"/>
    <col min="7" max="7" width="13.85546875" style="2" customWidth="1"/>
    <col min="8" max="8" width="14.7109375" style="18" customWidth="1"/>
    <col min="9" max="10" width="11.7109375" bestFit="1" customWidth="1"/>
  </cols>
  <sheetData>
    <row r="1" spans="1:12" ht="38.25" customHeight="1" x14ac:dyDescent="0.25">
      <c r="B1" s="248" t="s">
        <v>53</v>
      </c>
      <c r="C1" s="249"/>
      <c r="D1" s="249"/>
      <c r="E1" s="249"/>
      <c r="F1" s="249"/>
      <c r="G1" s="249"/>
    </row>
    <row r="2" spans="1:12" ht="16.5" x14ac:dyDescent="0.25">
      <c r="B2" s="250" t="s">
        <v>127</v>
      </c>
      <c r="C2" s="250"/>
      <c r="D2" s="250"/>
      <c r="E2" s="250"/>
      <c r="F2" s="250"/>
      <c r="G2" s="250"/>
    </row>
    <row r="3" spans="1:12" ht="18" customHeight="1" x14ac:dyDescent="0.25">
      <c r="B3" s="250" t="s">
        <v>18</v>
      </c>
      <c r="C3" s="250"/>
      <c r="D3" s="250"/>
      <c r="E3" s="250"/>
      <c r="F3" s="250"/>
      <c r="G3" s="250"/>
    </row>
    <row r="4" spans="1:12" ht="13.5" thickBot="1" x14ac:dyDescent="0.25">
      <c r="B4" s="251"/>
      <c r="C4" s="251"/>
      <c r="D4" s="251"/>
      <c r="E4" s="251"/>
      <c r="F4" s="251"/>
      <c r="G4" s="251"/>
    </row>
    <row r="5" spans="1:12" ht="15" x14ac:dyDescent="0.2">
      <c r="B5" s="26" t="s">
        <v>0</v>
      </c>
      <c r="C5" s="13" t="s">
        <v>1</v>
      </c>
      <c r="D5" s="252"/>
      <c r="E5" s="252"/>
      <c r="F5" s="252"/>
      <c r="G5" s="8">
        <f>+G21</f>
        <v>0</v>
      </c>
    </row>
    <row r="6" spans="1:12" ht="15" x14ac:dyDescent="0.2">
      <c r="B6" s="27" t="s">
        <v>2</v>
      </c>
      <c r="C6" s="14" t="s">
        <v>30</v>
      </c>
      <c r="D6" s="245"/>
      <c r="E6" s="245"/>
      <c r="F6" s="245"/>
      <c r="G6" s="9">
        <f>G27</f>
        <v>0</v>
      </c>
    </row>
    <row r="7" spans="1:12" s="18" customFormat="1" ht="15" x14ac:dyDescent="0.2">
      <c r="A7" s="25"/>
      <c r="B7" s="27" t="s">
        <v>4</v>
      </c>
      <c r="C7" s="14" t="s">
        <v>3</v>
      </c>
      <c r="D7" s="245"/>
      <c r="E7" s="245"/>
      <c r="F7" s="245"/>
      <c r="G7" s="9">
        <f>+G61</f>
        <v>0</v>
      </c>
      <c r="I7"/>
      <c r="J7"/>
      <c r="K7"/>
      <c r="L7"/>
    </row>
    <row r="8" spans="1:12" s="18" customFormat="1" ht="15" x14ac:dyDescent="0.2">
      <c r="A8" s="25"/>
      <c r="B8" s="27" t="s">
        <v>6</v>
      </c>
      <c r="C8" s="14" t="s">
        <v>5</v>
      </c>
      <c r="D8" s="245"/>
      <c r="E8" s="245"/>
      <c r="F8" s="245"/>
      <c r="G8" s="9">
        <f>+G88</f>
        <v>0</v>
      </c>
      <c r="I8"/>
      <c r="J8"/>
      <c r="K8"/>
      <c r="L8"/>
    </row>
    <row r="9" spans="1:12" s="18" customFormat="1" ht="15.75" thickBot="1" x14ac:dyDescent="0.25">
      <c r="A9" s="25"/>
      <c r="B9" s="28" t="s">
        <v>16</v>
      </c>
      <c r="C9" s="15" t="s">
        <v>7</v>
      </c>
      <c r="D9" s="246"/>
      <c r="E9" s="246"/>
      <c r="F9" s="246"/>
      <c r="G9" s="10">
        <f>+G100</f>
        <v>0</v>
      </c>
      <c r="I9"/>
      <c r="J9"/>
      <c r="K9"/>
      <c r="L9"/>
    </row>
    <row r="10" spans="1:12" s="18" customFormat="1" ht="16.5" thickTop="1" thickBot="1" x14ac:dyDescent="0.25">
      <c r="A10" s="25"/>
      <c r="B10" s="32"/>
      <c r="C10" s="33" t="s">
        <v>24</v>
      </c>
      <c r="D10" s="247"/>
      <c r="E10" s="247"/>
      <c r="F10" s="247"/>
      <c r="G10" s="34">
        <f>SUM(G5:G9)</f>
        <v>0</v>
      </c>
      <c r="I10"/>
      <c r="J10"/>
      <c r="K10"/>
      <c r="L10"/>
    </row>
    <row r="11" spans="1:12" s="18" customFormat="1" x14ac:dyDescent="0.2">
      <c r="A11" s="25"/>
      <c r="B11" s="29" t="s">
        <v>0</v>
      </c>
      <c r="C11" s="11" t="s">
        <v>8</v>
      </c>
      <c r="D11"/>
      <c r="E11" s="2"/>
      <c r="F11" s="2"/>
      <c r="G11" s="2"/>
      <c r="I11"/>
      <c r="J11"/>
      <c r="K11"/>
      <c r="L11"/>
    </row>
    <row r="12" spans="1:12" ht="15" x14ac:dyDescent="0.2">
      <c r="B12" s="56"/>
    </row>
    <row r="13" spans="1:12" s="18" customFormat="1" ht="15.75" customHeight="1" x14ac:dyDescent="0.25">
      <c r="A13" s="25"/>
      <c r="B13" s="56">
        <v>1</v>
      </c>
      <c r="C13" s="44" t="s">
        <v>25</v>
      </c>
      <c r="D13" s="38" t="s">
        <v>9</v>
      </c>
      <c r="E13" s="45">
        <v>7.5</v>
      </c>
      <c r="F13" s="39"/>
      <c r="G13" s="45">
        <f>+E13*F13</f>
        <v>0</v>
      </c>
      <c r="I13"/>
      <c r="J13"/>
      <c r="K13"/>
      <c r="L13"/>
    </row>
    <row r="14" spans="1:12" s="18" customFormat="1" ht="15" x14ac:dyDescent="0.2">
      <c r="A14" s="25"/>
      <c r="B14" s="56"/>
      <c r="C14" s="43"/>
      <c r="D14" s="40"/>
      <c r="E14" s="41"/>
      <c r="F14" s="42"/>
      <c r="G14" s="41"/>
      <c r="I14"/>
      <c r="J14"/>
      <c r="K14"/>
      <c r="L14"/>
    </row>
    <row r="15" spans="1:12" s="18" customFormat="1" ht="30" x14ac:dyDescent="0.25">
      <c r="A15" s="25"/>
      <c r="B15" s="56">
        <v>2</v>
      </c>
      <c r="C15" s="44" t="s">
        <v>17</v>
      </c>
      <c r="D15" s="38" t="s">
        <v>10</v>
      </c>
      <c r="E15" s="45">
        <v>2</v>
      </c>
      <c r="F15" s="39"/>
      <c r="G15" s="45">
        <f>+E15*F15</f>
        <v>0</v>
      </c>
      <c r="I15"/>
      <c r="J15"/>
      <c r="K15"/>
      <c r="L15"/>
    </row>
    <row r="16" spans="1:12" s="18" customFormat="1" ht="15" x14ac:dyDescent="0.25">
      <c r="A16" s="25"/>
      <c r="B16" s="56"/>
      <c r="C16" s="44"/>
      <c r="D16" s="38"/>
      <c r="E16" s="45"/>
      <c r="F16" s="39"/>
      <c r="G16" s="45"/>
      <c r="I16"/>
      <c r="J16"/>
      <c r="K16"/>
      <c r="L16"/>
    </row>
    <row r="17" spans="1:12" s="18" customFormat="1" ht="60" x14ac:dyDescent="0.25">
      <c r="A17" s="25"/>
      <c r="B17" s="56">
        <v>3</v>
      </c>
      <c r="C17" s="58" t="s">
        <v>67</v>
      </c>
      <c r="D17" s="38" t="s">
        <v>27</v>
      </c>
      <c r="E17" s="45">
        <v>0.01</v>
      </c>
      <c r="F17" s="39"/>
      <c r="G17" s="45">
        <f>+E17*F17</f>
        <v>0</v>
      </c>
      <c r="I17"/>
      <c r="J17"/>
      <c r="K17"/>
      <c r="L17"/>
    </row>
    <row r="18" spans="1:12" s="18" customFormat="1" ht="15" x14ac:dyDescent="0.25">
      <c r="A18" s="25"/>
      <c r="B18" s="56"/>
      <c r="C18" s="44"/>
      <c r="D18" s="38"/>
      <c r="E18" s="45"/>
      <c r="F18" s="39"/>
      <c r="G18" s="45"/>
      <c r="I18"/>
      <c r="J18"/>
      <c r="K18"/>
      <c r="L18"/>
    </row>
    <row r="19" spans="1:12" s="18" customFormat="1" ht="45" x14ac:dyDescent="0.25">
      <c r="A19" s="25"/>
      <c r="B19" s="56">
        <v>4</v>
      </c>
      <c r="C19" s="44" t="s">
        <v>35</v>
      </c>
      <c r="D19" s="38" t="s">
        <v>27</v>
      </c>
      <c r="E19" s="45">
        <f>E17</f>
        <v>0.01</v>
      </c>
      <c r="F19" s="39"/>
      <c r="G19" s="45">
        <f>+E19*F19</f>
        <v>0</v>
      </c>
      <c r="I19"/>
      <c r="J19"/>
      <c r="K19"/>
      <c r="L19"/>
    </row>
    <row r="20" spans="1:12" s="18" customFormat="1" ht="10.5" customHeight="1" x14ac:dyDescent="0.2">
      <c r="A20" s="25"/>
      <c r="B20" s="56"/>
      <c r="C20" s="30"/>
      <c r="D20"/>
      <c r="E20" s="2"/>
      <c r="F20" s="4"/>
      <c r="G20" s="5"/>
      <c r="I20"/>
      <c r="J20"/>
      <c r="K20"/>
      <c r="L20"/>
    </row>
    <row r="21" spans="1:12" s="18" customFormat="1" ht="15" x14ac:dyDescent="0.2">
      <c r="A21" s="25"/>
      <c r="B21" s="56"/>
      <c r="C21" s="16" t="s">
        <v>12</v>
      </c>
      <c r="D21" s="1"/>
      <c r="E21" s="3"/>
      <c r="F21" s="3"/>
      <c r="G21" s="7">
        <f>SUM(G13:G20)</f>
        <v>0</v>
      </c>
      <c r="I21"/>
      <c r="J21"/>
      <c r="K21"/>
      <c r="L21"/>
    </row>
    <row r="22" spans="1:12" s="18" customFormat="1" ht="15" x14ac:dyDescent="0.25">
      <c r="A22" s="25"/>
      <c r="B22" s="17"/>
      <c r="C22" s="21"/>
      <c r="D22" s="55"/>
      <c r="E22" s="23"/>
      <c r="F22" s="23"/>
      <c r="G22" s="24"/>
      <c r="I22"/>
      <c r="J22"/>
      <c r="K22"/>
      <c r="L22"/>
    </row>
    <row r="23" spans="1:12" s="18" customFormat="1" ht="15" x14ac:dyDescent="0.25">
      <c r="A23" s="25"/>
      <c r="B23" s="29" t="s">
        <v>2</v>
      </c>
      <c r="C23" s="21" t="s">
        <v>30</v>
      </c>
      <c r="D23" s="55"/>
      <c r="E23" s="23"/>
      <c r="F23" s="23"/>
      <c r="G23" s="24"/>
      <c r="I23"/>
      <c r="J23"/>
      <c r="K23"/>
      <c r="L23"/>
    </row>
    <row r="24" spans="1:12" s="18" customFormat="1" ht="15" x14ac:dyDescent="0.25">
      <c r="A24" s="25"/>
      <c r="B24" s="56"/>
      <c r="C24" s="21"/>
      <c r="D24" s="55"/>
      <c r="E24" s="23"/>
      <c r="F24" s="23"/>
      <c r="G24" s="24"/>
      <c r="I24"/>
      <c r="J24"/>
      <c r="K24"/>
      <c r="L24"/>
    </row>
    <row r="25" spans="1:12" s="18" customFormat="1" ht="30" x14ac:dyDescent="0.25">
      <c r="A25" s="25"/>
      <c r="B25" s="56">
        <v>1</v>
      </c>
      <c r="C25" s="52" t="s">
        <v>76</v>
      </c>
      <c r="D25" s="38" t="s">
        <v>49</v>
      </c>
      <c r="E25" s="66">
        <v>20</v>
      </c>
      <c r="F25" s="39"/>
      <c r="G25" s="45">
        <f>F25*E25</f>
        <v>0</v>
      </c>
      <c r="I25"/>
      <c r="J25"/>
      <c r="K25"/>
      <c r="L25"/>
    </row>
    <row r="26" spans="1:12" s="18" customFormat="1" ht="15" x14ac:dyDescent="0.25">
      <c r="A26" s="25"/>
      <c r="B26" s="56"/>
      <c r="C26" s="52"/>
      <c r="D26" s="38"/>
      <c r="E26" s="66"/>
      <c r="F26" s="39"/>
      <c r="G26" s="45"/>
      <c r="I26"/>
      <c r="J26"/>
      <c r="K26"/>
      <c r="L26"/>
    </row>
    <row r="27" spans="1:12" s="18" customFormat="1" x14ac:dyDescent="0.2">
      <c r="A27" s="25"/>
      <c r="B27" s="17"/>
      <c r="C27" s="16" t="s">
        <v>31</v>
      </c>
      <c r="D27" s="1"/>
      <c r="E27" s="3"/>
      <c r="F27" s="3"/>
      <c r="G27" s="7">
        <f>SUM(G25:G26)</f>
        <v>0</v>
      </c>
      <c r="I27"/>
      <c r="J27"/>
      <c r="K27"/>
      <c r="L27"/>
    </row>
    <row r="28" spans="1:12" s="18" customFormat="1" ht="15" x14ac:dyDescent="0.25">
      <c r="A28" s="25"/>
      <c r="B28" s="17"/>
      <c r="C28" s="21"/>
      <c r="D28" s="22"/>
      <c r="E28" s="23"/>
      <c r="F28" s="23"/>
      <c r="G28" s="45"/>
      <c r="I28"/>
      <c r="J28"/>
      <c r="K28"/>
      <c r="L28"/>
    </row>
    <row r="29" spans="1:12" s="18" customFormat="1" ht="15" x14ac:dyDescent="0.25">
      <c r="A29" s="25"/>
      <c r="B29" s="29" t="s">
        <v>4</v>
      </c>
      <c r="C29" s="11" t="s">
        <v>11</v>
      </c>
      <c r="D29"/>
      <c r="E29" s="2"/>
      <c r="F29" s="2"/>
      <c r="G29" s="45"/>
      <c r="I29"/>
      <c r="J29"/>
      <c r="K29"/>
      <c r="L29"/>
    </row>
    <row r="30" spans="1:12" s="18" customFormat="1" ht="15" x14ac:dyDescent="0.25">
      <c r="A30" s="25"/>
      <c r="B30" s="57"/>
      <c r="C30" s="11"/>
      <c r="D30"/>
      <c r="E30" s="2"/>
      <c r="F30" s="2"/>
      <c r="G30" s="45"/>
      <c r="I30"/>
      <c r="J30"/>
      <c r="K30"/>
      <c r="L30"/>
    </row>
    <row r="31" spans="1:12" s="18" customFormat="1" ht="31.5" customHeight="1" x14ac:dyDescent="0.25">
      <c r="A31" s="25"/>
      <c r="B31" s="56">
        <v>1</v>
      </c>
      <c r="C31" s="52" t="s">
        <v>37</v>
      </c>
      <c r="D31" s="38" t="s">
        <v>19</v>
      </c>
      <c r="E31" s="45">
        <v>6</v>
      </c>
      <c r="F31" s="39"/>
      <c r="G31" s="45">
        <f>F31*E31</f>
        <v>0</v>
      </c>
      <c r="I31"/>
      <c r="J31"/>
      <c r="K31"/>
      <c r="L31"/>
    </row>
    <row r="32" spans="1:12" ht="15" x14ac:dyDescent="0.25">
      <c r="B32" s="56"/>
      <c r="G32" s="45"/>
    </row>
    <row r="33" spans="2:10" ht="60" x14ac:dyDescent="0.25">
      <c r="B33" s="56">
        <v>2</v>
      </c>
      <c r="C33" s="44" t="s">
        <v>82</v>
      </c>
      <c r="D33" s="38"/>
      <c r="E33" s="45"/>
      <c r="F33" s="39"/>
      <c r="G33" s="45"/>
      <c r="I33" s="18"/>
      <c r="J33" s="18"/>
    </row>
    <row r="34" spans="2:10" ht="18" x14ac:dyDescent="0.25">
      <c r="B34" s="56"/>
      <c r="C34" s="44" t="s">
        <v>51</v>
      </c>
      <c r="D34" s="38" t="s">
        <v>48</v>
      </c>
      <c r="E34" s="45">
        <f>ROUND(0.3*H34,1)</f>
        <v>16.8</v>
      </c>
      <c r="F34" s="37"/>
      <c r="G34" s="45">
        <f>F34*E34</f>
        <v>0</v>
      </c>
      <c r="H34" s="18">
        <v>56</v>
      </c>
      <c r="I34" s="18"/>
      <c r="J34" s="18"/>
    </row>
    <row r="35" spans="2:10" ht="15" x14ac:dyDescent="0.25">
      <c r="B35" s="56"/>
      <c r="C35" s="46"/>
      <c r="D35" s="38"/>
      <c r="E35" s="45"/>
      <c r="F35" s="37"/>
      <c r="G35" s="45"/>
      <c r="I35" s="18"/>
      <c r="J35" s="18"/>
    </row>
    <row r="36" spans="2:10" ht="18" x14ac:dyDescent="0.25">
      <c r="B36" s="56"/>
      <c r="C36" s="44" t="s">
        <v>56</v>
      </c>
      <c r="D36" s="38" t="s">
        <v>48</v>
      </c>
      <c r="E36" s="45">
        <f>ROUND(0.6*H34,1)</f>
        <v>33.6</v>
      </c>
      <c r="F36" s="37"/>
      <c r="G36" s="45">
        <f>F36*E36</f>
        <v>0</v>
      </c>
      <c r="I36" s="18"/>
      <c r="J36" s="18"/>
    </row>
    <row r="37" spans="2:10" ht="15" x14ac:dyDescent="0.25">
      <c r="B37" s="56"/>
      <c r="C37" s="44"/>
      <c r="D37" s="38"/>
      <c r="E37" s="45"/>
      <c r="F37" s="37"/>
      <c r="G37" s="45"/>
      <c r="I37" s="18"/>
      <c r="J37" s="18"/>
    </row>
    <row r="38" spans="2:10" ht="18" x14ac:dyDescent="0.25">
      <c r="B38" s="56"/>
      <c r="C38" s="44" t="s">
        <v>55</v>
      </c>
      <c r="D38" s="38" t="s">
        <v>48</v>
      </c>
      <c r="E38" s="45">
        <f>ROUND(0.1*H34,1)</f>
        <v>5.6</v>
      </c>
      <c r="F38" s="37"/>
      <c r="G38" s="45">
        <f>F38*E38</f>
        <v>0</v>
      </c>
      <c r="I38" s="18"/>
      <c r="J38" s="18"/>
    </row>
    <row r="39" spans="2:10" ht="15" x14ac:dyDescent="0.25">
      <c r="B39" s="56"/>
      <c r="C39" s="44"/>
      <c r="D39" s="38"/>
      <c r="E39" s="45"/>
      <c r="F39" s="37"/>
      <c r="G39" s="45"/>
      <c r="I39" s="18"/>
      <c r="J39" s="18"/>
    </row>
    <row r="40" spans="2:10" ht="90" x14ac:dyDescent="0.25">
      <c r="B40" s="56">
        <v>3</v>
      </c>
      <c r="C40" s="44" t="s">
        <v>128</v>
      </c>
      <c r="D40" s="47"/>
      <c r="E40" s="45"/>
      <c r="F40" s="37"/>
      <c r="G40" s="45"/>
      <c r="I40" s="18"/>
      <c r="J40" s="18"/>
    </row>
    <row r="41" spans="2:10" ht="18" x14ac:dyDescent="0.25">
      <c r="B41" s="56"/>
      <c r="C41" s="44" t="s">
        <v>51</v>
      </c>
      <c r="D41" s="38" t="s">
        <v>48</v>
      </c>
      <c r="E41" s="45">
        <f>ROUND(0.3*H41,1)</f>
        <v>6</v>
      </c>
      <c r="F41" s="39"/>
      <c r="G41" s="45">
        <f>F41*E41</f>
        <v>0</v>
      </c>
      <c r="H41" s="18">
        <v>20</v>
      </c>
      <c r="I41" s="18"/>
      <c r="J41" s="18"/>
    </row>
    <row r="42" spans="2:10" ht="15" x14ac:dyDescent="0.25">
      <c r="B42" s="56"/>
      <c r="C42" s="46"/>
      <c r="D42" s="38"/>
      <c r="E42" s="45"/>
      <c r="F42" s="39"/>
      <c r="G42" s="45"/>
      <c r="I42" s="18"/>
      <c r="J42" s="18"/>
    </row>
    <row r="43" spans="2:10" ht="18" x14ac:dyDescent="0.25">
      <c r="B43" s="56"/>
      <c r="C43" s="44" t="s">
        <v>84</v>
      </c>
      <c r="D43" s="38" t="s">
        <v>48</v>
      </c>
      <c r="E43" s="45">
        <f>ROUND(0.2*H41,1)</f>
        <v>4</v>
      </c>
      <c r="F43" s="39"/>
      <c r="G43" s="45">
        <f>F43*E43</f>
        <v>0</v>
      </c>
      <c r="I43" s="18"/>
      <c r="J43" s="18"/>
    </row>
    <row r="44" spans="2:10" ht="15" x14ac:dyDescent="0.25">
      <c r="B44" s="56"/>
      <c r="C44" s="44"/>
      <c r="D44" s="38"/>
      <c r="E44" s="45"/>
      <c r="F44" s="39"/>
      <c r="G44" s="45"/>
      <c r="I44" s="18"/>
      <c r="J44" s="18"/>
    </row>
    <row r="45" spans="2:10" ht="18" x14ac:dyDescent="0.25">
      <c r="B45" s="56"/>
      <c r="C45" s="44" t="s">
        <v>83</v>
      </c>
      <c r="D45" s="38" t="s">
        <v>48</v>
      </c>
      <c r="E45" s="45">
        <f>ROUND(0.5*H41,1)</f>
        <v>10</v>
      </c>
      <c r="F45" s="39"/>
      <c r="G45" s="45">
        <f>F45*E45</f>
        <v>0</v>
      </c>
      <c r="I45" s="18"/>
      <c r="J45" s="18"/>
    </row>
    <row r="46" spans="2:10" ht="15" x14ac:dyDescent="0.25">
      <c r="B46" s="56"/>
      <c r="C46" s="44"/>
      <c r="D46" s="38"/>
      <c r="E46" s="45"/>
      <c r="F46" s="37"/>
      <c r="G46" s="45"/>
      <c r="I46" s="18"/>
      <c r="J46" s="18"/>
    </row>
    <row r="47" spans="2:10" ht="60" x14ac:dyDescent="0.25">
      <c r="B47" s="56">
        <v>4</v>
      </c>
      <c r="C47" s="44" t="s">
        <v>57</v>
      </c>
      <c r="D47" s="38" t="s">
        <v>9</v>
      </c>
      <c r="E47" s="45">
        <v>10</v>
      </c>
      <c r="F47" s="37"/>
      <c r="G47" s="45">
        <f>F47*E47</f>
        <v>0</v>
      </c>
      <c r="I47" s="18"/>
      <c r="J47" s="18"/>
    </row>
    <row r="48" spans="2:10" ht="15" x14ac:dyDescent="0.25">
      <c r="B48" s="56"/>
      <c r="C48" s="44"/>
      <c r="D48" s="38"/>
      <c r="E48" s="45"/>
      <c r="F48" s="37"/>
      <c r="G48" s="45"/>
      <c r="I48" s="18"/>
      <c r="J48" s="18"/>
    </row>
    <row r="49" spans="2:8" ht="30" x14ac:dyDescent="0.25">
      <c r="B49" s="56">
        <v>5</v>
      </c>
      <c r="C49" s="44" t="s">
        <v>86</v>
      </c>
      <c r="D49" s="38" t="s">
        <v>49</v>
      </c>
      <c r="E49" s="45">
        <v>15</v>
      </c>
      <c r="F49" s="39"/>
      <c r="G49" s="45">
        <f>F49*E49</f>
        <v>0</v>
      </c>
    </row>
    <row r="50" spans="2:8" ht="15" x14ac:dyDescent="0.25">
      <c r="B50" s="56"/>
      <c r="C50" s="44"/>
      <c r="D50" s="38"/>
      <c r="E50" s="45"/>
      <c r="F50" s="39"/>
      <c r="G50" s="45"/>
    </row>
    <row r="51" spans="2:8" ht="60" x14ac:dyDescent="0.25">
      <c r="B51" s="56">
        <v>6</v>
      </c>
      <c r="C51" s="44" t="s">
        <v>254</v>
      </c>
      <c r="D51" s="38" t="s">
        <v>48</v>
      </c>
      <c r="E51" s="45">
        <v>4.5</v>
      </c>
      <c r="F51" s="39"/>
      <c r="G51" s="45">
        <f>F51*E51</f>
        <v>0</v>
      </c>
    </row>
    <row r="52" spans="2:8" ht="15" x14ac:dyDescent="0.25">
      <c r="B52" s="56"/>
      <c r="C52" s="44"/>
      <c r="D52" s="38"/>
      <c r="E52" s="45"/>
      <c r="F52" s="39"/>
      <c r="G52" s="45"/>
    </row>
    <row r="53" spans="2:8" ht="30.75" customHeight="1" x14ac:dyDescent="0.25">
      <c r="B53" s="56">
        <v>7</v>
      </c>
      <c r="C53" s="44" t="s">
        <v>40</v>
      </c>
      <c r="D53" s="22" t="s">
        <v>19</v>
      </c>
      <c r="E53" s="23">
        <v>57</v>
      </c>
      <c r="F53" s="36"/>
      <c r="G53" s="45">
        <f t="shared" ref="G53:G59" si="0">+E53*F53</f>
        <v>0</v>
      </c>
      <c r="H53" s="35"/>
    </row>
    <row r="54" spans="2:8" ht="15" x14ac:dyDescent="0.25">
      <c r="B54" s="56"/>
      <c r="C54" s="44"/>
      <c r="D54" s="22"/>
      <c r="E54" s="23"/>
      <c r="F54" s="36"/>
      <c r="G54" s="45"/>
      <c r="H54" s="35"/>
    </row>
    <row r="55" spans="2:8" ht="45" x14ac:dyDescent="0.25">
      <c r="B55" s="56">
        <v>8</v>
      </c>
      <c r="C55" s="44" t="s">
        <v>29</v>
      </c>
      <c r="D55" s="22" t="s">
        <v>19</v>
      </c>
      <c r="E55" s="23">
        <f>ROUND((E34+E36+E38+E41+E43+E45)*1.3-(E53)*1.05,1)</f>
        <v>39</v>
      </c>
      <c r="F55" s="36"/>
      <c r="G55" s="45">
        <f t="shared" si="0"/>
        <v>0</v>
      </c>
      <c r="H55" s="35"/>
    </row>
    <row r="56" spans="2:8" ht="15" x14ac:dyDescent="0.25">
      <c r="B56" s="56"/>
      <c r="C56" s="44"/>
      <c r="D56" s="22"/>
      <c r="E56" s="23"/>
      <c r="F56" s="36"/>
      <c r="G56" s="45"/>
      <c r="H56" s="35"/>
    </row>
    <row r="57" spans="2:8" ht="30" x14ac:dyDescent="0.25">
      <c r="B57" s="56">
        <v>9</v>
      </c>
      <c r="C57" s="44" t="s">
        <v>36</v>
      </c>
      <c r="D57" s="22" t="s">
        <v>19</v>
      </c>
      <c r="E57" s="23">
        <f>E31</f>
        <v>6</v>
      </c>
      <c r="F57" s="36"/>
      <c r="G57" s="45">
        <f t="shared" si="0"/>
        <v>0</v>
      </c>
      <c r="H57" s="35"/>
    </row>
    <row r="58" spans="2:8" ht="15" x14ac:dyDescent="0.25">
      <c r="B58" s="56"/>
      <c r="C58" s="44"/>
      <c r="D58" s="22"/>
      <c r="E58" s="23"/>
      <c r="F58" s="36"/>
      <c r="G58" s="45"/>
      <c r="H58" s="35"/>
    </row>
    <row r="59" spans="2:8" ht="66" x14ac:dyDescent="0.25">
      <c r="B59" s="56">
        <v>10</v>
      </c>
      <c r="C59" s="44" t="s">
        <v>50</v>
      </c>
      <c r="D59" t="s">
        <v>20</v>
      </c>
      <c r="E59" s="23">
        <v>31</v>
      </c>
      <c r="F59" s="36"/>
      <c r="G59" s="45">
        <f t="shared" si="0"/>
        <v>0</v>
      </c>
      <c r="H59" s="35"/>
    </row>
    <row r="60" spans="2:8" ht="15" x14ac:dyDescent="0.25">
      <c r="B60" s="56"/>
      <c r="C60" s="44"/>
      <c r="E60" s="23"/>
      <c r="F60" s="36"/>
      <c r="G60" s="45"/>
      <c r="H60" s="35"/>
    </row>
    <row r="61" spans="2:8" x14ac:dyDescent="0.2">
      <c r="C61" s="16" t="s">
        <v>13</v>
      </c>
      <c r="D61" s="1"/>
      <c r="E61" s="3"/>
      <c r="F61" s="3"/>
      <c r="G61" s="7">
        <f>SUM(G31:G60)</f>
        <v>0</v>
      </c>
    </row>
    <row r="63" spans="2:8" x14ac:dyDescent="0.2">
      <c r="B63" s="29" t="s">
        <v>6</v>
      </c>
      <c r="C63" s="11" t="s">
        <v>5</v>
      </c>
    </row>
    <row r="64" spans="2:8" x14ac:dyDescent="0.2">
      <c r="B64" s="29"/>
      <c r="C64" s="11"/>
    </row>
    <row r="65" spans="1:12" ht="90" x14ac:dyDescent="0.25">
      <c r="B65" s="56">
        <v>1</v>
      </c>
      <c r="C65" s="44" t="s">
        <v>89</v>
      </c>
      <c r="D65" s="38" t="s">
        <v>9</v>
      </c>
      <c r="E65" s="45">
        <f>E13</f>
        <v>7.5</v>
      </c>
      <c r="F65" s="39"/>
      <c r="G65" s="45">
        <f>+E65*F65</f>
        <v>0</v>
      </c>
    </row>
    <row r="66" spans="1:12" ht="15" x14ac:dyDescent="0.25">
      <c r="B66" s="56"/>
      <c r="C66" s="44"/>
      <c r="D66" s="38"/>
      <c r="E66" s="45"/>
      <c r="F66" s="39"/>
      <c r="G66" s="45"/>
    </row>
    <row r="67" spans="1:12" s="18" customFormat="1" ht="90" x14ac:dyDescent="0.25">
      <c r="A67" s="25"/>
      <c r="B67" s="56">
        <v>2</v>
      </c>
      <c r="C67" s="61" t="s">
        <v>135</v>
      </c>
      <c r="D67" s="62"/>
      <c r="E67" s="2"/>
      <c r="F67" s="39"/>
      <c r="G67" s="45"/>
      <c r="I67"/>
      <c r="J67"/>
      <c r="K67"/>
      <c r="L67"/>
    </row>
    <row r="68" spans="1:12" s="18" customFormat="1" ht="30" x14ac:dyDescent="0.25">
      <c r="A68" s="25"/>
      <c r="B68" s="56"/>
      <c r="C68" s="61" t="s">
        <v>94</v>
      </c>
      <c r="D68" t="s">
        <v>19</v>
      </c>
      <c r="E68" s="2">
        <v>0.25</v>
      </c>
      <c r="F68" s="39"/>
      <c r="G68" s="45">
        <f t="shared" ref="G68:G86" si="1">+E68*F68</f>
        <v>0</v>
      </c>
      <c r="I68"/>
      <c r="J68"/>
      <c r="K68"/>
      <c r="L68"/>
    </row>
    <row r="69" spans="1:12" s="18" customFormat="1" ht="15" x14ac:dyDescent="0.25">
      <c r="A69" s="25"/>
      <c r="B69" s="56"/>
      <c r="C69" s="63" t="s">
        <v>130</v>
      </c>
      <c r="D69" s="12" t="s">
        <v>10</v>
      </c>
      <c r="E69" s="2">
        <v>1</v>
      </c>
      <c r="F69" s="39"/>
      <c r="G69" s="45">
        <f t="shared" si="1"/>
        <v>0</v>
      </c>
      <c r="I69"/>
      <c r="J69"/>
      <c r="K69"/>
      <c r="L69"/>
    </row>
    <row r="70" spans="1:12" s="18" customFormat="1" ht="75" x14ac:dyDescent="0.25">
      <c r="A70" s="25"/>
      <c r="B70" s="56"/>
      <c r="C70" s="63" t="s">
        <v>91</v>
      </c>
      <c r="D70" s="38" t="s">
        <v>27</v>
      </c>
      <c r="E70" s="2">
        <v>1</v>
      </c>
      <c r="F70" s="39"/>
      <c r="G70" s="45">
        <f t="shared" si="1"/>
        <v>0</v>
      </c>
      <c r="I70"/>
      <c r="J70"/>
      <c r="K70"/>
      <c r="L70"/>
    </row>
    <row r="71" spans="1:12" s="18" customFormat="1" ht="45" x14ac:dyDescent="0.25">
      <c r="A71" s="25"/>
      <c r="B71" s="56"/>
      <c r="C71" s="63" t="s">
        <v>95</v>
      </c>
      <c r="D71" t="s">
        <v>19</v>
      </c>
      <c r="E71" s="2">
        <v>0.2</v>
      </c>
      <c r="F71" s="39"/>
      <c r="G71" s="45">
        <f t="shared" si="1"/>
        <v>0</v>
      </c>
      <c r="I71"/>
      <c r="J71"/>
      <c r="K71"/>
      <c r="L71"/>
    </row>
    <row r="72" spans="1:12" s="18" customFormat="1" ht="30" x14ac:dyDescent="0.25">
      <c r="A72" s="25"/>
      <c r="B72" s="56"/>
      <c r="C72" s="64" t="s">
        <v>93</v>
      </c>
      <c r="D72" s="22" t="s">
        <v>19</v>
      </c>
      <c r="E72" s="2">
        <v>0.35</v>
      </c>
      <c r="F72" s="39"/>
      <c r="G72" s="45">
        <f t="shared" si="1"/>
        <v>0</v>
      </c>
      <c r="I72"/>
      <c r="J72"/>
      <c r="K72"/>
      <c r="L72"/>
    </row>
    <row r="73" spans="1:12" s="18" customFormat="1" ht="15" x14ac:dyDescent="0.25">
      <c r="A73" s="25"/>
      <c r="B73" s="56"/>
      <c r="C73" s="50"/>
      <c r="D73" s="38"/>
      <c r="E73" s="2"/>
      <c r="F73" s="39"/>
      <c r="G73" s="45"/>
      <c r="I73"/>
      <c r="J73"/>
      <c r="K73"/>
      <c r="L73"/>
    </row>
    <row r="74" spans="1:12" s="18" customFormat="1" ht="45" x14ac:dyDescent="0.25">
      <c r="A74" s="25"/>
      <c r="B74" s="56">
        <v>3</v>
      </c>
      <c r="C74" s="64" t="s">
        <v>96</v>
      </c>
      <c r="D74" s="22"/>
      <c r="E74" s="23"/>
      <c r="F74" s="39"/>
      <c r="G74" s="45"/>
      <c r="I74"/>
      <c r="J74"/>
      <c r="K74"/>
      <c r="L74"/>
    </row>
    <row r="75" spans="1:12" s="18" customFormat="1" ht="60" x14ac:dyDescent="0.25">
      <c r="A75" s="25"/>
      <c r="B75" s="56"/>
      <c r="C75" s="65" t="s">
        <v>260</v>
      </c>
      <c r="D75" s="12" t="s">
        <v>10</v>
      </c>
      <c r="E75" s="2">
        <v>1</v>
      </c>
      <c r="F75" s="39"/>
      <c r="G75" s="45">
        <f t="shared" si="1"/>
        <v>0</v>
      </c>
      <c r="I75"/>
      <c r="J75"/>
      <c r="K75"/>
      <c r="L75"/>
    </row>
    <row r="76" spans="1:12" s="18" customFormat="1" ht="30" x14ac:dyDescent="0.25">
      <c r="A76" s="25"/>
      <c r="B76" s="56"/>
      <c r="C76" s="65" t="s">
        <v>104</v>
      </c>
      <c r="D76" s="50" t="s">
        <v>27</v>
      </c>
      <c r="E76" s="2">
        <v>1</v>
      </c>
      <c r="F76" s="39"/>
      <c r="G76" s="45">
        <f t="shared" si="1"/>
        <v>0</v>
      </c>
      <c r="I76"/>
      <c r="J76"/>
      <c r="K76"/>
      <c r="L76"/>
    </row>
    <row r="77" spans="1:12" s="18" customFormat="1" ht="15" x14ac:dyDescent="0.25">
      <c r="A77" s="25"/>
      <c r="B77" s="56"/>
      <c r="C77" s="50" t="s">
        <v>97</v>
      </c>
      <c r="D77" s="12" t="s">
        <v>10</v>
      </c>
      <c r="E77" s="2">
        <v>1</v>
      </c>
      <c r="F77" s="39"/>
      <c r="G77" s="45">
        <f t="shared" si="1"/>
        <v>0</v>
      </c>
      <c r="I77"/>
      <c r="J77"/>
      <c r="K77"/>
      <c r="L77"/>
    </row>
    <row r="78" spans="1:12" s="18" customFormat="1" ht="15" x14ac:dyDescent="0.25">
      <c r="A78" s="25"/>
      <c r="B78" s="56"/>
      <c r="C78" s="65" t="s">
        <v>98</v>
      </c>
      <c r="D78" s="12" t="s">
        <v>9</v>
      </c>
      <c r="E78" s="2">
        <v>2.8</v>
      </c>
      <c r="F78" s="39"/>
      <c r="G78" s="45">
        <f t="shared" si="1"/>
        <v>0</v>
      </c>
      <c r="I78"/>
      <c r="J78"/>
      <c r="K78"/>
      <c r="L78"/>
    </row>
    <row r="79" spans="1:12" s="18" customFormat="1" ht="15" x14ac:dyDescent="0.25">
      <c r="A79" s="25"/>
      <c r="B79" s="56"/>
      <c r="C79" s="50" t="s">
        <v>99</v>
      </c>
      <c r="D79" s="12" t="s">
        <v>10</v>
      </c>
      <c r="E79" s="2">
        <v>7</v>
      </c>
      <c r="F79" s="39"/>
      <c r="G79" s="45">
        <f t="shared" si="1"/>
        <v>0</v>
      </c>
      <c r="I79"/>
      <c r="J79"/>
      <c r="K79"/>
      <c r="L79"/>
    </row>
    <row r="80" spans="1:12" s="18" customFormat="1" ht="30" x14ac:dyDescent="0.25">
      <c r="A80" s="25"/>
      <c r="B80" s="56"/>
      <c r="C80" s="50" t="s">
        <v>100</v>
      </c>
      <c r="D80" s="12" t="s">
        <v>10</v>
      </c>
      <c r="E80" s="2">
        <v>2</v>
      </c>
      <c r="F80" s="39"/>
      <c r="G80" s="45">
        <f t="shared" si="1"/>
        <v>0</v>
      </c>
      <c r="I80"/>
      <c r="J80"/>
      <c r="K80"/>
      <c r="L80"/>
    </row>
    <row r="81" spans="1:12" s="18" customFormat="1" ht="15" x14ac:dyDescent="0.25">
      <c r="A81" s="25"/>
      <c r="B81" s="56"/>
      <c r="C81" s="50" t="s">
        <v>101</v>
      </c>
      <c r="D81" s="12" t="s">
        <v>10</v>
      </c>
      <c r="E81" s="2">
        <v>2</v>
      </c>
      <c r="F81" s="39"/>
      <c r="G81" s="45">
        <f t="shared" si="1"/>
        <v>0</v>
      </c>
      <c r="I81"/>
      <c r="J81"/>
      <c r="K81"/>
      <c r="L81"/>
    </row>
    <row r="82" spans="1:12" s="18" customFormat="1" ht="15" x14ac:dyDescent="0.25">
      <c r="A82" s="25"/>
      <c r="B82" s="56"/>
      <c r="C82" s="50" t="s">
        <v>102</v>
      </c>
      <c r="D82" s="12" t="s">
        <v>10</v>
      </c>
      <c r="E82" s="2">
        <v>1</v>
      </c>
      <c r="F82" s="39"/>
      <c r="G82" s="45">
        <f t="shared" si="1"/>
        <v>0</v>
      </c>
      <c r="I82"/>
      <c r="J82"/>
      <c r="K82"/>
      <c r="L82"/>
    </row>
    <row r="83" spans="1:12" s="18" customFormat="1" ht="15" x14ac:dyDescent="0.25">
      <c r="A83" s="25"/>
      <c r="B83" s="56"/>
      <c r="C83" s="50" t="s">
        <v>103</v>
      </c>
      <c r="D83" s="12" t="s">
        <v>10</v>
      </c>
      <c r="E83" s="2">
        <v>2</v>
      </c>
      <c r="F83" s="39"/>
      <c r="G83" s="45">
        <f t="shared" si="1"/>
        <v>0</v>
      </c>
      <c r="I83"/>
      <c r="J83"/>
      <c r="K83"/>
      <c r="L83"/>
    </row>
    <row r="84" spans="1:12" s="18" customFormat="1" ht="90" x14ac:dyDescent="0.25">
      <c r="A84" s="25"/>
      <c r="B84" s="56"/>
      <c r="C84" s="50" t="s">
        <v>131</v>
      </c>
      <c r="D84" s="12" t="s">
        <v>27</v>
      </c>
      <c r="E84" s="2">
        <v>2</v>
      </c>
      <c r="F84" s="39"/>
      <c r="G84" s="45">
        <f t="shared" si="1"/>
        <v>0</v>
      </c>
      <c r="I84"/>
      <c r="J84"/>
      <c r="K84"/>
      <c r="L84"/>
    </row>
    <row r="85" spans="1:12" s="18" customFormat="1" ht="30" x14ac:dyDescent="0.25">
      <c r="A85" s="25"/>
      <c r="B85" s="56"/>
      <c r="C85" s="50" t="s">
        <v>259</v>
      </c>
      <c r="D85" s="12" t="s">
        <v>10</v>
      </c>
      <c r="E85" s="2">
        <v>4</v>
      </c>
      <c r="F85" s="39"/>
      <c r="G85" s="45">
        <f t="shared" si="1"/>
        <v>0</v>
      </c>
      <c r="I85"/>
      <c r="J85"/>
      <c r="K85"/>
      <c r="L85"/>
    </row>
    <row r="86" spans="1:12" s="18" customFormat="1" ht="30" x14ac:dyDescent="0.25">
      <c r="A86" s="25"/>
      <c r="B86" s="56"/>
      <c r="C86" s="50" t="s">
        <v>106</v>
      </c>
      <c r="D86" s="38" t="s">
        <v>27</v>
      </c>
      <c r="E86" s="2">
        <v>1</v>
      </c>
      <c r="F86" s="39"/>
      <c r="G86" s="45">
        <f t="shared" si="1"/>
        <v>0</v>
      </c>
      <c r="I86"/>
      <c r="J86"/>
      <c r="K86"/>
      <c r="L86"/>
    </row>
    <row r="87" spans="1:12" s="18" customFormat="1" ht="15" x14ac:dyDescent="0.25">
      <c r="A87" s="25"/>
      <c r="B87" s="56"/>
      <c r="C87" s="44"/>
      <c r="D87" s="38"/>
      <c r="E87" s="45"/>
      <c r="F87" s="39"/>
      <c r="G87" s="45"/>
      <c r="I87"/>
      <c r="J87"/>
      <c r="K87"/>
      <c r="L87"/>
    </row>
    <row r="88" spans="1:12" s="18" customFormat="1" x14ac:dyDescent="0.2">
      <c r="A88" s="25"/>
      <c r="B88" s="17"/>
      <c r="C88" s="16" t="s">
        <v>14</v>
      </c>
      <c r="D88" s="1"/>
      <c r="E88" s="3"/>
      <c r="F88" s="3"/>
      <c r="G88" s="7">
        <f>SUM(G65:G87)</f>
        <v>0</v>
      </c>
      <c r="I88"/>
      <c r="J88"/>
      <c r="K88"/>
      <c r="L88"/>
    </row>
    <row r="89" spans="1:12" x14ac:dyDescent="0.2">
      <c r="C89" s="11"/>
      <c r="G89" s="6"/>
    </row>
    <row r="90" spans="1:12" ht="15" x14ac:dyDescent="0.25">
      <c r="B90" s="29" t="s">
        <v>16</v>
      </c>
      <c r="C90" s="11" t="s">
        <v>7</v>
      </c>
      <c r="D90" s="38"/>
      <c r="L90" s="12"/>
    </row>
    <row r="91" spans="1:12" ht="15" x14ac:dyDescent="0.25">
      <c r="B91" s="57"/>
      <c r="C91" s="11"/>
      <c r="D91" s="38"/>
      <c r="L91" s="12"/>
    </row>
    <row r="92" spans="1:12" ht="30" x14ac:dyDescent="0.25">
      <c r="B92" s="56">
        <v>1</v>
      </c>
      <c r="C92" s="44" t="s">
        <v>21</v>
      </c>
      <c r="D92" s="38" t="s">
        <v>9</v>
      </c>
      <c r="E92" s="45">
        <f>E13</f>
        <v>7.5</v>
      </c>
      <c r="F92" s="39"/>
      <c r="G92" s="45">
        <f>+E92*F92</f>
        <v>0</v>
      </c>
    </row>
    <row r="93" spans="1:12" s="18" customFormat="1" ht="15" x14ac:dyDescent="0.25">
      <c r="A93" s="25"/>
      <c r="B93" s="56"/>
      <c r="C93" s="44"/>
      <c r="D93" s="38"/>
      <c r="E93" s="45"/>
      <c r="F93" s="39"/>
      <c r="G93" s="45"/>
      <c r="I93"/>
      <c r="J93"/>
      <c r="K93"/>
      <c r="L93"/>
    </row>
    <row r="94" spans="1:12" s="18" customFormat="1" ht="15" x14ac:dyDescent="0.25">
      <c r="A94" s="25"/>
      <c r="B94" s="56">
        <v>2</v>
      </c>
      <c r="C94" s="44" t="s">
        <v>23</v>
      </c>
      <c r="D94" s="38" t="s">
        <v>9</v>
      </c>
      <c r="E94" s="45">
        <f>E92</f>
        <v>7.5</v>
      </c>
      <c r="F94" s="39"/>
      <c r="G94" s="45">
        <f>+E94*F94</f>
        <v>0</v>
      </c>
      <c r="I94"/>
      <c r="J94"/>
      <c r="K94"/>
      <c r="L94"/>
    </row>
    <row r="95" spans="1:12" s="18" customFormat="1" ht="15" x14ac:dyDescent="0.25">
      <c r="A95" s="25"/>
      <c r="B95" s="56"/>
      <c r="C95" s="44"/>
      <c r="D95" s="38"/>
      <c r="E95" s="45"/>
      <c r="F95" s="39"/>
      <c r="G95" s="45"/>
      <c r="I95"/>
      <c r="J95"/>
      <c r="K95"/>
      <c r="L95"/>
    </row>
    <row r="96" spans="1:12" s="18" customFormat="1" ht="15" x14ac:dyDescent="0.25">
      <c r="A96" s="25"/>
      <c r="B96" s="56">
        <v>3</v>
      </c>
      <c r="C96" s="44" t="s">
        <v>22</v>
      </c>
      <c r="D96" s="38" t="s">
        <v>9</v>
      </c>
      <c r="E96" s="45">
        <f>E94</f>
        <v>7.5</v>
      </c>
      <c r="F96" s="39"/>
      <c r="G96" s="45">
        <f>+E96*F96</f>
        <v>0</v>
      </c>
      <c r="I96"/>
      <c r="J96"/>
      <c r="K96"/>
      <c r="L96"/>
    </row>
    <row r="97" spans="1:12" s="18" customFormat="1" ht="15" x14ac:dyDescent="0.25">
      <c r="A97" s="25"/>
      <c r="B97" s="56"/>
      <c r="C97" s="50"/>
      <c r="D97" s="38"/>
      <c r="E97" s="45"/>
      <c r="F97" s="45"/>
      <c r="G97" s="45"/>
      <c r="I97"/>
      <c r="J97"/>
      <c r="K97"/>
      <c r="L97"/>
    </row>
    <row r="98" spans="1:12" s="18" customFormat="1" ht="15" x14ac:dyDescent="0.25">
      <c r="A98" s="25"/>
      <c r="B98" s="56">
        <v>4</v>
      </c>
      <c r="C98" s="50" t="s">
        <v>28</v>
      </c>
      <c r="D98" s="38" t="s">
        <v>27</v>
      </c>
      <c r="E98" s="45">
        <v>1</v>
      </c>
      <c r="F98" s="51"/>
      <c r="G98" s="45">
        <f>+E98*F98</f>
        <v>0</v>
      </c>
      <c r="I98"/>
      <c r="J98"/>
      <c r="K98"/>
      <c r="L98"/>
    </row>
    <row r="99" spans="1:12" s="18" customFormat="1" ht="15" x14ac:dyDescent="0.2">
      <c r="A99" s="25"/>
      <c r="B99" s="56"/>
      <c r="C99" s="12"/>
      <c r="D99"/>
      <c r="E99" s="2"/>
      <c r="F99" s="31"/>
      <c r="G99" s="5"/>
      <c r="I99"/>
      <c r="J99"/>
      <c r="K99"/>
      <c r="L99"/>
    </row>
    <row r="100" spans="1:12" s="18" customFormat="1" ht="15" x14ac:dyDescent="0.2">
      <c r="A100" s="25"/>
      <c r="B100" s="56"/>
      <c r="C100" s="16" t="s">
        <v>15</v>
      </c>
      <c r="D100" s="1"/>
      <c r="E100" s="3"/>
      <c r="F100" s="3"/>
      <c r="G100" s="7">
        <f>SUM(G91:G98)</f>
        <v>0</v>
      </c>
      <c r="I100"/>
      <c r="J100"/>
      <c r="K100"/>
      <c r="L100"/>
    </row>
    <row r="105" spans="1:12" s="18" customFormat="1" x14ac:dyDescent="0.2">
      <c r="A105" s="25"/>
      <c r="B105" s="17"/>
      <c r="C105"/>
      <c r="D105"/>
      <c r="E105" s="2"/>
      <c r="F105" s="2"/>
      <c r="G105" s="2"/>
      <c r="I105"/>
      <c r="J105"/>
      <c r="K105"/>
      <c r="L105"/>
    </row>
    <row r="106" spans="1:12" s="18" customFormat="1" x14ac:dyDescent="0.2">
      <c r="A106" s="25"/>
      <c r="B106" s="17"/>
      <c r="C106"/>
      <c r="D106"/>
      <c r="E106" s="2"/>
      <c r="F106" s="2"/>
      <c r="G106" s="2"/>
      <c r="I106"/>
      <c r="J106"/>
      <c r="K106"/>
      <c r="L106"/>
    </row>
    <row r="119" spans="3:3" x14ac:dyDescent="0.2">
      <c r="C119" s="20"/>
    </row>
  </sheetData>
  <mergeCells count="10">
    <mergeCell ref="D7:F7"/>
    <mergeCell ref="D8:F8"/>
    <mergeCell ref="D9:F9"/>
    <mergeCell ref="D10:F10"/>
    <mergeCell ref="B1:G1"/>
    <mergeCell ref="B2:G2"/>
    <mergeCell ref="B3:G3"/>
    <mergeCell ref="B4:G4"/>
    <mergeCell ref="D5:F5"/>
    <mergeCell ref="D6:F6"/>
  </mergeCells>
  <printOptions gridLines="1"/>
  <pageMargins left="1.1023622047244095" right="0.19685039370078741" top="0.70866141732283472" bottom="0.47244094488188981" header="0" footer="0"/>
  <pageSetup paperSize="9" orientation="portrait" r:id="rId1"/>
  <headerFooter alignWithMargins="0">
    <oddHeader>&amp;L&amp;"Arial Narrow,Navadno"&amp;9KANALIZACIJA MALE ŽABLJE&amp;C&amp;"Arial Narrow,Navadno"&amp;9FEKALNI KANAL FD3&amp;R&amp;"Arial Narrow,Navadno"&amp;9DETAJL INFRASTRUKTURA d.o.o., NA PRODU 13, Vipava</oddHeader>
    <oddFooter>&amp;C&amp;9stran&amp;P</oddFooter>
  </headerFooter>
  <rowBreaks count="3" manualBreakCount="3">
    <brk id="10" min="1" max="6" man="1"/>
    <brk id="66" min="1" max="6" man="1"/>
    <brk id="89" min="1" max="6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L96"/>
  <sheetViews>
    <sheetView view="pageBreakPreview" zoomScaleNormal="100" zoomScaleSheetLayoutView="100" workbookViewId="0">
      <selection activeCell="G13" sqref="G13"/>
    </sheetView>
  </sheetViews>
  <sheetFormatPr defaultRowHeight="12.75" x14ac:dyDescent="0.2"/>
  <cols>
    <col min="1" max="1" width="9.140625" style="25"/>
    <col min="2" max="2" width="6.7109375" style="17" customWidth="1"/>
    <col min="3" max="3" width="42.7109375" style="12" customWidth="1"/>
    <col min="4" max="4" width="8.140625" customWidth="1"/>
    <col min="5" max="5" width="9.140625" style="2" customWidth="1"/>
    <col min="6" max="6" width="9.42578125" style="2" customWidth="1"/>
    <col min="7" max="7" width="13.85546875" style="2" customWidth="1"/>
    <col min="8" max="8" width="14.7109375" style="18" customWidth="1"/>
    <col min="9" max="10" width="11.7109375" bestFit="1" customWidth="1"/>
  </cols>
  <sheetData>
    <row r="1" spans="1:12" ht="38.25" customHeight="1" x14ac:dyDescent="0.25">
      <c r="B1" s="248" t="s">
        <v>53</v>
      </c>
      <c r="C1" s="249"/>
      <c r="D1" s="249"/>
      <c r="E1" s="249"/>
      <c r="F1" s="249"/>
      <c r="G1" s="249"/>
    </row>
    <row r="2" spans="1:12" ht="16.5" x14ac:dyDescent="0.25">
      <c r="B2" s="250" t="s">
        <v>150</v>
      </c>
      <c r="C2" s="250"/>
      <c r="D2" s="250"/>
      <c r="E2" s="250"/>
      <c r="F2" s="250"/>
      <c r="G2" s="250"/>
    </row>
    <row r="3" spans="1:12" ht="18" customHeight="1" x14ac:dyDescent="0.25">
      <c r="B3" s="250" t="s">
        <v>18</v>
      </c>
      <c r="C3" s="250"/>
      <c r="D3" s="250"/>
      <c r="E3" s="250"/>
      <c r="F3" s="250"/>
      <c r="G3" s="250"/>
    </row>
    <row r="4" spans="1:12" ht="13.5" thickBot="1" x14ac:dyDescent="0.25">
      <c r="B4" s="251"/>
      <c r="C4" s="251"/>
      <c r="D4" s="251"/>
      <c r="E4" s="251"/>
      <c r="F4" s="251"/>
      <c r="G4" s="251"/>
    </row>
    <row r="5" spans="1:12" ht="15" x14ac:dyDescent="0.2">
      <c r="B5" s="26" t="s">
        <v>0</v>
      </c>
      <c r="C5" s="13" t="s">
        <v>1</v>
      </c>
      <c r="D5" s="252"/>
      <c r="E5" s="252"/>
      <c r="F5" s="252"/>
      <c r="G5" s="8">
        <f>+G22</f>
        <v>0</v>
      </c>
    </row>
    <row r="6" spans="1:12" ht="15" x14ac:dyDescent="0.2">
      <c r="B6" s="27" t="s">
        <v>2</v>
      </c>
      <c r="C6" s="14" t="s">
        <v>30</v>
      </c>
      <c r="D6" s="245"/>
      <c r="E6" s="245"/>
      <c r="F6" s="245"/>
      <c r="G6" s="9">
        <f>G28</f>
        <v>0</v>
      </c>
    </row>
    <row r="7" spans="1:12" s="18" customFormat="1" ht="15" x14ac:dyDescent="0.2">
      <c r="A7" s="25"/>
      <c r="B7" s="27" t="s">
        <v>4</v>
      </c>
      <c r="C7" s="14" t="s">
        <v>3</v>
      </c>
      <c r="D7" s="245"/>
      <c r="E7" s="245"/>
      <c r="F7" s="245"/>
      <c r="G7" s="9">
        <f>+G53</f>
        <v>0</v>
      </c>
      <c r="I7"/>
      <c r="J7"/>
      <c r="K7"/>
      <c r="L7"/>
    </row>
    <row r="8" spans="1:12" s="18" customFormat="1" ht="15" x14ac:dyDescent="0.2">
      <c r="A8" s="25"/>
      <c r="B8" s="27" t="s">
        <v>6</v>
      </c>
      <c r="C8" s="14" t="s">
        <v>5</v>
      </c>
      <c r="D8" s="245"/>
      <c r="E8" s="245"/>
      <c r="F8" s="245"/>
      <c r="G8" s="9">
        <f>+G61</f>
        <v>0</v>
      </c>
      <c r="I8"/>
      <c r="J8"/>
      <c r="K8"/>
      <c r="L8"/>
    </row>
    <row r="9" spans="1:12" s="18" customFormat="1" ht="15" x14ac:dyDescent="0.2">
      <c r="A9" s="25"/>
      <c r="B9" s="27" t="s">
        <v>16</v>
      </c>
      <c r="C9" s="14" t="s">
        <v>137</v>
      </c>
      <c r="D9" s="245"/>
      <c r="E9" s="245"/>
      <c r="F9" s="245"/>
      <c r="G9" s="9">
        <f>G67</f>
        <v>0</v>
      </c>
      <c r="I9"/>
      <c r="J9"/>
      <c r="K9"/>
      <c r="L9"/>
    </row>
    <row r="10" spans="1:12" s="18" customFormat="1" ht="15.75" thickBot="1" x14ac:dyDescent="0.25">
      <c r="A10" s="25"/>
      <c r="B10" s="28" t="s">
        <v>149</v>
      </c>
      <c r="C10" s="15" t="s">
        <v>7</v>
      </c>
      <c r="D10" s="246"/>
      <c r="E10" s="246"/>
      <c r="F10" s="246"/>
      <c r="G10" s="10">
        <f>+G77</f>
        <v>0</v>
      </c>
      <c r="I10"/>
      <c r="J10"/>
      <c r="K10"/>
      <c r="L10"/>
    </row>
    <row r="11" spans="1:12" s="18" customFormat="1" ht="16.5" thickTop="1" thickBot="1" x14ac:dyDescent="0.25">
      <c r="A11" s="25"/>
      <c r="B11" s="32"/>
      <c r="C11" s="33" t="s">
        <v>24</v>
      </c>
      <c r="D11" s="247"/>
      <c r="E11" s="247"/>
      <c r="F11" s="247"/>
      <c r="G11" s="34">
        <f>SUM(G5:G10)</f>
        <v>0</v>
      </c>
      <c r="I11"/>
      <c r="J11"/>
      <c r="K11"/>
      <c r="L11"/>
    </row>
    <row r="12" spans="1:12" s="18" customFormat="1" x14ac:dyDescent="0.2">
      <c r="A12" s="25"/>
      <c r="B12" s="29" t="s">
        <v>0</v>
      </c>
      <c r="C12" s="11" t="s">
        <v>8</v>
      </c>
      <c r="D12"/>
      <c r="E12" s="2"/>
      <c r="F12" s="2"/>
      <c r="G12" s="2"/>
      <c r="I12"/>
      <c r="J12"/>
      <c r="K12"/>
      <c r="L12"/>
    </row>
    <row r="13" spans="1:12" ht="15" x14ac:dyDescent="0.2">
      <c r="B13" s="56"/>
    </row>
    <row r="14" spans="1:12" s="18" customFormat="1" ht="15.75" customHeight="1" x14ac:dyDescent="0.25">
      <c r="A14" s="25"/>
      <c r="B14" s="56">
        <v>1</v>
      </c>
      <c r="C14" s="44" t="s">
        <v>25</v>
      </c>
      <c r="D14" s="38" t="s">
        <v>9</v>
      </c>
      <c r="E14" s="45">
        <v>62.5</v>
      </c>
      <c r="F14" s="39"/>
      <c r="G14" s="45">
        <f>+E14*F14</f>
        <v>0</v>
      </c>
      <c r="I14"/>
      <c r="J14"/>
      <c r="K14"/>
      <c r="L14"/>
    </row>
    <row r="15" spans="1:12" s="18" customFormat="1" ht="15" x14ac:dyDescent="0.2">
      <c r="A15" s="25"/>
      <c r="B15" s="56"/>
      <c r="C15" s="43"/>
      <c r="D15" s="40"/>
      <c r="E15" s="41"/>
      <c r="F15" s="42"/>
      <c r="G15" s="41"/>
      <c r="I15"/>
      <c r="J15"/>
      <c r="K15"/>
      <c r="L15"/>
    </row>
    <row r="16" spans="1:12" s="18" customFormat="1" ht="30" x14ac:dyDescent="0.25">
      <c r="A16" s="25"/>
      <c r="B16" s="56">
        <v>2</v>
      </c>
      <c r="C16" s="44" t="s">
        <v>17</v>
      </c>
      <c r="D16" s="38" t="s">
        <v>10</v>
      </c>
      <c r="E16" s="45">
        <v>5</v>
      </c>
      <c r="F16" s="39"/>
      <c r="G16" s="45">
        <f>+E16*F16</f>
        <v>0</v>
      </c>
      <c r="I16"/>
      <c r="J16"/>
      <c r="K16"/>
      <c r="L16"/>
    </row>
    <row r="17" spans="1:12" s="18" customFormat="1" ht="15" x14ac:dyDescent="0.25">
      <c r="A17" s="25"/>
      <c r="B17" s="56"/>
      <c r="C17" s="44"/>
      <c r="D17" s="38"/>
      <c r="E17" s="45"/>
      <c r="F17" s="39"/>
      <c r="G17" s="45"/>
      <c r="I17"/>
      <c r="J17"/>
      <c r="K17"/>
      <c r="L17"/>
    </row>
    <row r="18" spans="1:12" s="18" customFormat="1" ht="60" x14ac:dyDescent="0.25">
      <c r="A18" s="25"/>
      <c r="B18" s="56">
        <v>3</v>
      </c>
      <c r="C18" s="58" t="s">
        <v>67</v>
      </c>
      <c r="D18" s="38" t="s">
        <v>27</v>
      </c>
      <c r="E18" s="45">
        <v>0.01</v>
      </c>
      <c r="F18" s="39"/>
      <c r="G18" s="45">
        <f>+E18*F18</f>
        <v>0</v>
      </c>
      <c r="I18"/>
      <c r="J18"/>
      <c r="K18"/>
      <c r="L18"/>
    </row>
    <row r="19" spans="1:12" s="18" customFormat="1" ht="15" x14ac:dyDescent="0.25">
      <c r="A19" s="25"/>
      <c r="B19" s="56"/>
      <c r="C19" s="44"/>
      <c r="D19" s="38"/>
      <c r="E19" s="45"/>
      <c r="F19" s="39"/>
      <c r="G19" s="45"/>
      <c r="I19"/>
      <c r="J19"/>
      <c r="K19"/>
      <c r="L19"/>
    </row>
    <row r="20" spans="1:12" s="18" customFormat="1" ht="45" x14ac:dyDescent="0.25">
      <c r="A20" s="25"/>
      <c r="B20" s="56">
        <v>4</v>
      </c>
      <c r="C20" s="44" t="s">
        <v>35</v>
      </c>
      <c r="D20" s="38" t="s">
        <v>27</v>
      </c>
      <c r="E20" s="45">
        <f>E18</f>
        <v>0.01</v>
      </c>
      <c r="F20" s="39"/>
      <c r="G20" s="45">
        <f>+E20*F20</f>
        <v>0</v>
      </c>
      <c r="I20"/>
      <c r="J20"/>
      <c r="K20"/>
      <c r="L20"/>
    </row>
    <row r="21" spans="1:12" s="18" customFormat="1" ht="10.5" customHeight="1" x14ac:dyDescent="0.2">
      <c r="A21" s="25"/>
      <c r="B21" s="56"/>
      <c r="C21" s="30"/>
      <c r="D21"/>
      <c r="E21" s="2"/>
      <c r="F21" s="4"/>
      <c r="G21" s="5"/>
      <c r="I21"/>
      <c r="J21"/>
      <c r="K21"/>
      <c r="L21"/>
    </row>
    <row r="22" spans="1:12" s="18" customFormat="1" ht="15" x14ac:dyDescent="0.2">
      <c r="A22" s="25"/>
      <c r="B22" s="56"/>
      <c r="C22" s="16" t="s">
        <v>12</v>
      </c>
      <c r="D22" s="1"/>
      <c r="E22" s="3"/>
      <c r="F22" s="3"/>
      <c r="G22" s="7">
        <f>SUM(G14:G21)</f>
        <v>0</v>
      </c>
      <c r="I22"/>
      <c r="J22"/>
      <c r="K22"/>
      <c r="L22"/>
    </row>
    <row r="23" spans="1:12" s="18" customFormat="1" ht="15" x14ac:dyDescent="0.25">
      <c r="A23" s="25"/>
      <c r="B23" s="17"/>
      <c r="C23" s="21"/>
      <c r="D23" s="55"/>
      <c r="E23" s="23"/>
      <c r="F23" s="23"/>
      <c r="G23" s="24"/>
      <c r="I23"/>
      <c r="J23"/>
      <c r="K23"/>
      <c r="L23"/>
    </row>
    <row r="24" spans="1:12" s="18" customFormat="1" ht="15" x14ac:dyDescent="0.25">
      <c r="A24" s="25"/>
      <c r="B24" s="29" t="s">
        <v>2</v>
      </c>
      <c r="C24" s="21" t="s">
        <v>30</v>
      </c>
      <c r="D24" s="55"/>
      <c r="E24" s="23"/>
      <c r="F24" s="23"/>
      <c r="G24" s="24"/>
      <c r="I24"/>
      <c r="J24"/>
      <c r="K24"/>
      <c r="L24"/>
    </row>
    <row r="25" spans="1:12" s="18" customFormat="1" ht="15" x14ac:dyDescent="0.25">
      <c r="A25" s="25"/>
      <c r="B25" s="56"/>
      <c r="C25" s="21"/>
      <c r="D25" s="55"/>
      <c r="E25" s="23"/>
      <c r="F25" s="23"/>
      <c r="G25" s="24"/>
      <c r="I25"/>
      <c r="J25"/>
      <c r="K25"/>
      <c r="L25"/>
    </row>
    <row r="26" spans="1:12" s="18" customFormat="1" ht="30" x14ac:dyDescent="0.25">
      <c r="A26" s="25"/>
      <c r="B26" s="56">
        <v>1</v>
      </c>
      <c r="C26" s="52" t="s">
        <v>76</v>
      </c>
      <c r="D26" s="38" t="s">
        <v>49</v>
      </c>
      <c r="E26" s="66">
        <v>10</v>
      </c>
      <c r="F26" s="39"/>
      <c r="G26" s="45">
        <f>F26*E26</f>
        <v>0</v>
      </c>
      <c r="I26"/>
      <c r="J26"/>
      <c r="K26"/>
      <c r="L26"/>
    </row>
    <row r="27" spans="1:12" s="18" customFormat="1" ht="15" x14ac:dyDescent="0.25">
      <c r="A27" s="25"/>
      <c r="B27" s="56"/>
      <c r="C27" s="52"/>
      <c r="D27" s="22"/>
      <c r="E27" s="23"/>
      <c r="F27" s="39"/>
      <c r="G27" s="45"/>
      <c r="I27"/>
      <c r="J27"/>
      <c r="K27"/>
      <c r="L27"/>
    </row>
    <row r="28" spans="1:12" s="18" customFormat="1" x14ac:dyDescent="0.2">
      <c r="A28" s="25"/>
      <c r="B28" s="17"/>
      <c r="C28" s="16" t="s">
        <v>31</v>
      </c>
      <c r="D28" s="1"/>
      <c r="E28" s="3"/>
      <c r="F28" s="3"/>
      <c r="G28" s="7">
        <f>SUM(G26:G27)</f>
        <v>0</v>
      </c>
      <c r="I28"/>
      <c r="J28"/>
      <c r="K28"/>
      <c r="L28"/>
    </row>
    <row r="29" spans="1:12" s="18" customFormat="1" ht="15" x14ac:dyDescent="0.25">
      <c r="A29" s="25"/>
      <c r="B29" s="17"/>
      <c r="C29" s="21"/>
      <c r="D29" s="22"/>
      <c r="E29" s="23"/>
      <c r="F29" s="23"/>
      <c r="G29" s="45"/>
      <c r="I29"/>
      <c r="J29"/>
      <c r="K29"/>
      <c r="L29"/>
    </row>
    <row r="30" spans="1:12" s="18" customFormat="1" ht="15" x14ac:dyDescent="0.25">
      <c r="A30" s="25"/>
      <c r="B30" s="29" t="s">
        <v>4</v>
      </c>
      <c r="C30" s="11" t="s">
        <v>11</v>
      </c>
      <c r="D30"/>
      <c r="E30" s="2"/>
      <c r="F30" s="2"/>
      <c r="G30" s="45"/>
      <c r="I30"/>
      <c r="J30"/>
      <c r="K30"/>
      <c r="L30"/>
    </row>
    <row r="31" spans="1:12" s="18" customFormat="1" ht="15" x14ac:dyDescent="0.25">
      <c r="A31" s="25"/>
      <c r="B31" s="57"/>
      <c r="C31" s="11"/>
      <c r="D31"/>
      <c r="E31" s="2"/>
      <c r="F31" s="2"/>
      <c r="G31" s="45"/>
      <c r="I31"/>
      <c r="J31"/>
      <c r="K31"/>
      <c r="L31"/>
    </row>
    <row r="32" spans="1:12" s="18" customFormat="1" ht="31.5" customHeight="1" x14ac:dyDescent="0.25">
      <c r="A32" s="25"/>
      <c r="B32" s="56">
        <v>1</v>
      </c>
      <c r="C32" s="44" t="s">
        <v>37</v>
      </c>
      <c r="D32" s="38" t="s">
        <v>19</v>
      </c>
      <c r="E32" s="45">
        <v>24.5</v>
      </c>
      <c r="F32" s="39"/>
      <c r="G32" s="45">
        <f t="shared" ref="G32:G39" si="0">F32*E32</f>
        <v>0</v>
      </c>
      <c r="I32"/>
      <c r="J32"/>
      <c r="K32"/>
      <c r="L32"/>
    </row>
    <row r="33" spans="1:12" s="18" customFormat="1" ht="15" x14ac:dyDescent="0.25">
      <c r="A33" s="25"/>
      <c r="B33" s="56"/>
      <c r="C33" s="44"/>
      <c r="D33" s="38"/>
      <c r="E33" s="45"/>
      <c r="F33" s="39"/>
      <c r="G33" s="45"/>
      <c r="I33"/>
      <c r="J33"/>
      <c r="K33"/>
      <c r="L33"/>
    </row>
    <row r="34" spans="1:12" s="18" customFormat="1" ht="60" x14ac:dyDescent="0.25">
      <c r="A34" s="25"/>
      <c r="B34" s="56">
        <v>2</v>
      </c>
      <c r="C34" s="44" t="s">
        <v>66</v>
      </c>
      <c r="D34" s="38"/>
      <c r="E34" s="45"/>
      <c r="F34" s="39"/>
      <c r="G34" s="45"/>
      <c r="I34"/>
      <c r="J34"/>
      <c r="K34"/>
      <c r="L34"/>
    </row>
    <row r="35" spans="1:12" s="18" customFormat="1" ht="18" x14ac:dyDescent="0.25">
      <c r="A35" s="25"/>
      <c r="B35" s="56"/>
      <c r="C35" s="44" t="s">
        <v>51</v>
      </c>
      <c r="D35" s="38" t="s">
        <v>48</v>
      </c>
      <c r="E35" s="45">
        <f>ROUND(0.3*H35,1)</f>
        <v>38.700000000000003</v>
      </c>
      <c r="F35" s="37"/>
      <c r="G35" s="45">
        <f t="shared" si="0"/>
        <v>0</v>
      </c>
      <c r="H35" s="18">
        <v>129</v>
      </c>
      <c r="I35"/>
      <c r="J35"/>
      <c r="K35"/>
      <c r="L35"/>
    </row>
    <row r="36" spans="1:12" s="18" customFormat="1" ht="15" x14ac:dyDescent="0.25">
      <c r="A36" s="25"/>
      <c r="B36" s="56"/>
      <c r="C36" s="46"/>
      <c r="D36" s="38"/>
      <c r="E36" s="45"/>
      <c r="F36" s="37"/>
      <c r="G36" s="45"/>
      <c r="I36"/>
      <c r="J36"/>
      <c r="K36"/>
      <c r="L36"/>
    </row>
    <row r="37" spans="1:12" s="18" customFormat="1" ht="18" x14ac:dyDescent="0.25">
      <c r="A37" s="25"/>
      <c r="B37" s="56"/>
      <c r="C37" s="44" t="s">
        <v>56</v>
      </c>
      <c r="D37" s="38" t="s">
        <v>48</v>
      </c>
      <c r="E37" s="45">
        <f>ROUND(0.6*H35,1)</f>
        <v>77.400000000000006</v>
      </c>
      <c r="F37" s="37"/>
      <c r="G37" s="45">
        <f t="shared" si="0"/>
        <v>0</v>
      </c>
      <c r="I37"/>
      <c r="J37"/>
      <c r="K37"/>
      <c r="L37"/>
    </row>
    <row r="38" spans="1:12" s="18" customFormat="1" ht="15" x14ac:dyDescent="0.25">
      <c r="A38" s="25"/>
      <c r="B38" s="56"/>
      <c r="C38" s="44"/>
      <c r="D38" s="38"/>
      <c r="E38" s="45"/>
      <c r="F38" s="37"/>
      <c r="G38" s="45"/>
      <c r="I38"/>
      <c r="J38"/>
      <c r="K38"/>
      <c r="L38"/>
    </row>
    <row r="39" spans="1:12" s="18" customFormat="1" ht="18" x14ac:dyDescent="0.25">
      <c r="A39" s="25"/>
      <c r="B39" s="56"/>
      <c r="C39" s="44" t="s">
        <v>55</v>
      </c>
      <c r="D39" s="38" t="s">
        <v>48</v>
      </c>
      <c r="E39" s="45">
        <f>ROUND(0.1*H35,1)</f>
        <v>12.9</v>
      </c>
      <c r="F39" s="37"/>
      <c r="G39" s="45">
        <f t="shared" si="0"/>
        <v>0</v>
      </c>
      <c r="I39"/>
      <c r="J39"/>
      <c r="K39"/>
      <c r="L39"/>
    </row>
    <row r="40" spans="1:12" ht="15" x14ac:dyDescent="0.25">
      <c r="B40" s="56"/>
      <c r="C40" s="44"/>
      <c r="D40" s="38"/>
      <c r="E40" s="45"/>
      <c r="F40" s="39"/>
      <c r="G40" s="45"/>
      <c r="I40" s="18"/>
      <c r="J40" s="18"/>
    </row>
    <row r="41" spans="1:12" ht="30" x14ac:dyDescent="0.25">
      <c r="B41" s="56">
        <v>3</v>
      </c>
      <c r="C41" s="44" t="s">
        <v>26</v>
      </c>
      <c r="D41" s="38" t="s">
        <v>49</v>
      </c>
      <c r="E41" s="45">
        <v>52</v>
      </c>
      <c r="F41" s="39"/>
      <c r="G41" s="45">
        <f>F41*E41</f>
        <v>0</v>
      </c>
    </row>
    <row r="42" spans="1:12" ht="15" x14ac:dyDescent="0.25">
      <c r="B42" s="56"/>
      <c r="C42" s="44"/>
      <c r="D42" s="38"/>
      <c r="E42" s="45"/>
      <c r="F42" s="39"/>
      <c r="G42" s="45"/>
    </row>
    <row r="43" spans="1:12" ht="60" x14ac:dyDescent="0.25">
      <c r="B43" s="56">
        <v>4</v>
      </c>
      <c r="C43" s="44" t="s">
        <v>254</v>
      </c>
      <c r="D43" s="38" t="s">
        <v>48</v>
      </c>
      <c r="E43" s="45">
        <v>21.5</v>
      </c>
      <c r="F43" s="39"/>
      <c r="G43" s="45">
        <f>F43*E43</f>
        <v>0</v>
      </c>
    </row>
    <row r="44" spans="1:12" ht="15" x14ac:dyDescent="0.25">
      <c r="B44" s="56"/>
      <c r="C44" s="44"/>
      <c r="D44" s="38"/>
      <c r="E44" s="45"/>
      <c r="F44" s="39"/>
      <c r="G44" s="45"/>
    </row>
    <row r="45" spans="1:12" ht="30.75" customHeight="1" x14ac:dyDescent="0.25">
      <c r="B45" s="56">
        <v>5</v>
      </c>
      <c r="C45" s="44" t="s">
        <v>40</v>
      </c>
      <c r="D45" s="22" t="s">
        <v>19</v>
      </c>
      <c r="E45" s="23">
        <v>108</v>
      </c>
      <c r="F45" s="36"/>
      <c r="G45" s="45">
        <f t="shared" ref="G45:G51" si="1">F45*E45</f>
        <v>0</v>
      </c>
    </row>
    <row r="46" spans="1:12" ht="15" x14ac:dyDescent="0.25">
      <c r="B46" s="56"/>
      <c r="C46" s="44"/>
      <c r="D46" s="38"/>
      <c r="E46" s="45"/>
      <c r="F46" s="39"/>
      <c r="G46" s="45"/>
    </row>
    <row r="47" spans="1:12" ht="45" x14ac:dyDescent="0.25">
      <c r="B47" s="56">
        <v>6</v>
      </c>
      <c r="C47" s="44" t="s">
        <v>29</v>
      </c>
      <c r="D47" s="22" t="s">
        <v>19</v>
      </c>
      <c r="E47" s="23">
        <f>ROUND((E35+E37+E39)*1.3-E43*1.05,1)</f>
        <v>145.1</v>
      </c>
      <c r="F47" s="36"/>
      <c r="G47" s="45">
        <f t="shared" si="1"/>
        <v>0</v>
      </c>
    </row>
    <row r="48" spans="1:12" ht="15" x14ac:dyDescent="0.25">
      <c r="B48" s="56"/>
      <c r="C48" s="44"/>
      <c r="D48" s="22"/>
      <c r="E48" s="23"/>
      <c r="F48" s="36"/>
      <c r="G48" s="45"/>
    </row>
    <row r="49" spans="1:12" ht="30" x14ac:dyDescent="0.25">
      <c r="B49" s="56">
        <v>7</v>
      </c>
      <c r="C49" s="44" t="s">
        <v>36</v>
      </c>
      <c r="D49" s="22" t="s">
        <v>19</v>
      </c>
      <c r="E49" s="23">
        <f>E32</f>
        <v>24.5</v>
      </c>
      <c r="F49" s="36"/>
      <c r="G49" s="45">
        <f t="shared" si="1"/>
        <v>0</v>
      </c>
    </row>
    <row r="50" spans="1:12" ht="15" x14ac:dyDescent="0.25">
      <c r="B50" s="56"/>
      <c r="C50" s="44"/>
      <c r="D50" s="22"/>
      <c r="E50" s="23"/>
      <c r="F50" s="36"/>
      <c r="G50" s="45"/>
    </row>
    <row r="51" spans="1:12" ht="66" x14ac:dyDescent="0.25">
      <c r="B51" s="56">
        <v>8</v>
      </c>
      <c r="C51" s="44" t="s">
        <v>50</v>
      </c>
      <c r="D51" t="s">
        <v>20</v>
      </c>
      <c r="E51" s="23">
        <v>123</v>
      </c>
      <c r="F51" s="36"/>
      <c r="G51" s="45">
        <f t="shared" si="1"/>
        <v>0</v>
      </c>
    </row>
    <row r="52" spans="1:12" ht="15" x14ac:dyDescent="0.25">
      <c r="B52" s="56"/>
      <c r="C52" s="44"/>
      <c r="D52" s="38"/>
      <c r="E52" s="45"/>
      <c r="F52" s="39"/>
      <c r="G52" s="45"/>
    </row>
    <row r="53" spans="1:12" x14ac:dyDescent="0.2">
      <c r="C53" s="16" t="s">
        <v>13</v>
      </c>
      <c r="D53" s="1"/>
      <c r="E53" s="3"/>
      <c r="F53" s="3"/>
      <c r="G53" s="7">
        <f>SUM(G32:G52)</f>
        <v>0</v>
      </c>
    </row>
    <row r="55" spans="1:12" x14ac:dyDescent="0.2">
      <c r="B55" s="29" t="s">
        <v>6</v>
      </c>
      <c r="C55" s="11" t="s">
        <v>5</v>
      </c>
    </row>
    <row r="56" spans="1:12" x14ac:dyDescent="0.2">
      <c r="B56" s="29"/>
      <c r="C56" s="11"/>
    </row>
    <row r="57" spans="1:12" ht="75" x14ac:dyDescent="0.25">
      <c r="B57" s="56">
        <v>1</v>
      </c>
      <c r="C57" s="67" t="s">
        <v>261</v>
      </c>
      <c r="D57" s="38" t="s">
        <v>9</v>
      </c>
      <c r="E57" s="45">
        <f>E14</f>
        <v>62.5</v>
      </c>
      <c r="F57" s="39"/>
      <c r="G57" s="45">
        <f>+E57*F57</f>
        <v>0</v>
      </c>
    </row>
    <row r="58" spans="1:12" ht="15" x14ac:dyDescent="0.25">
      <c r="B58" s="56"/>
      <c r="C58" s="44"/>
      <c r="D58" s="38"/>
      <c r="E58" s="45"/>
      <c r="F58" s="39"/>
      <c r="G58" s="45"/>
    </row>
    <row r="59" spans="1:12" ht="30" x14ac:dyDescent="0.25">
      <c r="B59" s="56">
        <v>2</v>
      </c>
      <c r="C59" s="44" t="s">
        <v>151</v>
      </c>
      <c r="D59" s="38" t="s">
        <v>10</v>
      </c>
      <c r="E59" s="45">
        <v>1</v>
      </c>
      <c r="F59" s="39"/>
      <c r="G59" s="45">
        <f>+E59*F59</f>
        <v>0</v>
      </c>
    </row>
    <row r="60" spans="1:12" s="18" customFormat="1" ht="15" x14ac:dyDescent="0.2">
      <c r="A60" s="25"/>
      <c r="B60" s="56"/>
      <c r="C60" s="12"/>
      <c r="D60"/>
      <c r="E60" s="2"/>
      <c r="F60" s="4"/>
      <c r="G60" s="5"/>
      <c r="I60"/>
      <c r="J60"/>
      <c r="K60"/>
      <c r="L60"/>
    </row>
    <row r="61" spans="1:12" s="18" customFormat="1" x14ac:dyDescent="0.2">
      <c r="A61" s="25"/>
      <c r="B61" s="17"/>
      <c r="C61" s="16" t="s">
        <v>14</v>
      </c>
      <c r="D61" s="1"/>
      <c r="E61" s="3"/>
      <c r="F61" s="3"/>
      <c r="G61" s="7">
        <f>SUM(G57:G60)</f>
        <v>0</v>
      </c>
      <c r="I61"/>
      <c r="J61"/>
      <c r="K61"/>
      <c r="L61"/>
    </row>
    <row r="62" spans="1:12" s="18" customFormat="1" x14ac:dyDescent="0.2">
      <c r="A62" s="25"/>
      <c r="B62" s="17"/>
      <c r="C62" s="21"/>
      <c r="D62" s="22"/>
      <c r="E62" s="23"/>
      <c r="F62" s="23"/>
      <c r="G62" s="24"/>
      <c r="I62"/>
      <c r="J62"/>
      <c r="K62"/>
      <c r="L62"/>
    </row>
    <row r="63" spans="1:12" s="18" customFormat="1" x14ac:dyDescent="0.2">
      <c r="A63" s="25"/>
      <c r="B63" s="29" t="s">
        <v>16</v>
      </c>
      <c r="C63" s="11" t="s">
        <v>137</v>
      </c>
      <c r="D63" s="22"/>
      <c r="E63" s="23"/>
      <c r="F63" s="23"/>
      <c r="G63" s="24"/>
      <c r="I63"/>
      <c r="J63"/>
      <c r="K63"/>
      <c r="L63"/>
    </row>
    <row r="64" spans="1:12" s="18" customFormat="1" x14ac:dyDescent="0.2">
      <c r="A64" s="25"/>
      <c r="B64" s="17"/>
      <c r="C64" s="21"/>
      <c r="D64" s="22"/>
      <c r="E64" s="23"/>
      <c r="F64" s="23"/>
      <c r="G64" s="24"/>
      <c r="I64"/>
      <c r="J64"/>
      <c r="K64"/>
      <c r="L64"/>
    </row>
    <row r="65" spans="1:12" ht="15" x14ac:dyDescent="0.25">
      <c r="B65" s="17">
        <v>1</v>
      </c>
      <c r="C65" s="68" t="s">
        <v>146</v>
      </c>
      <c r="D65" s="72" t="s">
        <v>10</v>
      </c>
      <c r="E65" s="23">
        <v>1</v>
      </c>
      <c r="F65" s="39"/>
      <c r="G65" s="45">
        <f>+E65*F65</f>
        <v>0</v>
      </c>
    </row>
    <row r="66" spans="1:12" ht="15" x14ac:dyDescent="0.25">
      <c r="C66" s="68"/>
      <c r="D66" s="22"/>
      <c r="E66" s="23"/>
      <c r="F66" s="23"/>
      <c r="G66" s="45"/>
    </row>
    <row r="67" spans="1:12" x14ac:dyDescent="0.2">
      <c r="C67" s="16" t="s">
        <v>148</v>
      </c>
      <c r="D67" s="1"/>
      <c r="E67" s="3"/>
      <c r="F67" s="3"/>
      <c r="G67" s="7">
        <f>SUM(G65:G66)</f>
        <v>0</v>
      </c>
    </row>
    <row r="68" spans="1:12" ht="15" x14ac:dyDescent="0.25">
      <c r="C68" s="11"/>
      <c r="G68" s="45"/>
    </row>
    <row r="69" spans="1:12" ht="15" x14ac:dyDescent="0.25">
      <c r="B69" s="29" t="s">
        <v>149</v>
      </c>
      <c r="C69" s="11" t="s">
        <v>7</v>
      </c>
      <c r="D69" s="38"/>
      <c r="G69" s="45"/>
      <c r="L69" s="12"/>
    </row>
    <row r="70" spans="1:12" ht="15" x14ac:dyDescent="0.25">
      <c r="B70" s="57"/>
      <c r="C70" s="11"/>
      <c r="D70" s="38"/>
      <c r="G70" s="45"/>
      <c r="L70" s="12"/>
    </row>
    <row r="71" spans="1:12" ht="30" x14ac:dyDescent="0.25">
      <c r="B71" s="56">
        <v>1</v>
      </c>
      <c r="C71" s="44" t="s">
        <v>21</v>
      </c>
      <c r="D71" s="38" t="s">
        <v>9</v>
      </c>
      <c r="E71" s="45">
        <f>E14</f>
        <v>62.5</v>
      </c>
      <c r="F71" s="39"/>
      <c r="G71" s="45">
        <f>+E71*F71</f>
        <v>0</v>
      </c>
    </row>
    <row r="72" spans="1:12" s="18" customFormat="1" ht="15" x14ac:dyDescent="0.25">
      <c r="A72" s="25"/>
      <c r="B72" s="56"/>
      <c r="C72" s="44"/>
      <c r="D72" s="38"/>
      <c r="E72" s="45"/>
      <c r="F72" s="39"/>
      <c r="G72" s="45"/>
      <c r="I72"/>
      <c r="J72"/>
      <c r="K72"/>
      <c r="L72"/>
    </row>
    <row r="73" spans="1:12" s="18" customFormat="1" ht="15" x14ac:dyDescent="0.25">
      <c r="A73" s="25"/>
      <c r="B73" s="56">
        <v>2</v>
      </c>
      <c r="C73" s="44" t="s">
        <v>23</v>
      </c>
      <c r="D73" s="38" t="s">
        <v>9</v>
      </c>
      <c r="E73" s="45">
        <f>E71</f>
        <v>62.5</v>
      </c>
      <c r="F73" s="39"/>
      <c r="G73" s="45">
        <f>+E73*F73</f>
        <v>0</v>
      </c>
      <c r="I73"/>
      <c r="J73"/>
      <c r="K73"/>
      <c r="L73"/>
    </row>
    <row r="74" spans="1:12" s="18" customFormat="1" ht="15" x14ac:dyDescent="0.25">
      <c r="A74" s="25"/>
      <c r="B74" s="56"/>
      <c r="C74" s="44"/>
      <c r="D74" s="38"/>
      <c r="E74" s="45"/>
      <c r="F74" s="39"/>
      <c r="G74" s="45"/>
      <c r="I74"/>
      <c r="J74"/>
      <c r="K74"/>
      <c r="L74"/>
    </row>
    <row r="75" spans="1:12" s="18" customFormat="1" ht="15" x14ac:dyDescent="0.25">
      <c r="A75" s="25"/>
      <c r="B75" s="56">
        <v>3</v>
      </c>
      <c r="C75" s="50" t="s">
        <v>28</v>
      </c>
      <c r="D75" s="38" t="s">
        <v>27</v>
      </c>
      <c r="E75" s="45">
        <v>1</v>
      </c>
      <c r="F75" s="51"/>
      <c r="G75" s="45">
        <f>+E75*F75</f>
        <v>0</v>
      </c>
      <c r="I75"/>
      <c r="J75"/>
      <c r="K75"/>
      <c r="L75"/>
    </row>
    <row r="76" spans="1:12" s="18" customFormat="1" ht="15" x14ac:dyDescent="0.2">
      <c r="A76" s="25"/>
      <c r="B76" s="56"/>
      <c r="C76" s="12"/>
      <c r="D76"/>
      <c r="E76" s="2"/>
      <c r="F76" s="31"/>
      <c r="G76" s="5"/>
      <c r="I76"/>
      <c r="J76"/>
      <c r="K76"/>
      <c r="L76"/>
    </row>
    <row r="77" spans="1:12" s="18" customFormat="1" ht="15" x14ac:dyDescent="0.2">
      <c r="A77" s="25"/>
      <c r="B77" s="56"/>
      <c r="C77" s="16" t="s">
        <v>15</v>
      </c>
      <c r="D77" s="1"/>
      <c r="E77" s="3"/>
      <c r="F77" s="3"/>
      <c r="G77" s="7">
        <f>SUM(G70:G76)</f>
        <v>0</v>
      </c>
      <c r="I77"/>
      <c r="J77"/>
      <c r="K77"/>
      <c r="L77"/>
    </row>
    <row r="82" spans="1:12" s="18" customFormat="1" x14ac:dyDescent="0.2">
      <c r="A82" s="25"/>
      <c r="B82" s="17"/>
      <c r="C82"/>
      <c r="D82"/>
      <c r="E82" s="2"/>
      <c r="F82" s="2"/>
      <c r="G82" s="2"/>
      <c r="I82"/>
      <c r="J82"/>
      <c r="K82"/>
      <c r="L82"/>
    </row>
    <row r="83" spans="1:12" s="18" customFormat="1" x14ac:dyDescent="0.2">
      <c r="A83" s="25"/>
      <c r="B83" s="17"/>
      <c r="C83"/>
      <c r="D83"/>
      <c r="E83" s="2"/>
      <c r="F83" s="2"/>
      <c r="G83" s="2"/>
      <c r="I83"/>
      <c r="J83"/>
      <c r="K83"/>
      <c r="L83"/>
    </row>
    <row r="96" spans="1:12" x14ac:dyDescent="0.2">
      <c r="C96" s="20"/>
    </row>
  </sheetData>
  <mergeCells count="11">
    <mergeCell ref="D11:F11"/>
    <mergeCell ref="D6:F6"/>
    <mergeCell ref="D7:F7"/>
    <mergeCell ref="D8:F8"/>
    <mergeCell ref="D9:F9"/>
    <mergeCell ref="D10:F10"/>
    <mergeCell ref="B1:G1"/>
    <mergeCell ref="B2:G2"/>
    <mergeCell ref="B3:G3"/>
    <mergeCell ref="B4:G4"/>
    <mergeCell ref="D5:F5"/>
  </mergeCells>
  <printOptions gridLines="1"/>
  <pageMargins left="1.1023622047244095" right="0.19685039370078741" top="0.70866141732283472" bottom="0.47244094488188981" header="0" footer="0"/>
  <pageSetup paperSize="9" orientation="portrait" r:id="rId1"/>
  <headerFooter alignWithMargins="0">
    <oddHeader>&amp;L&amp;"Arial Narrow,Navadno"&amp;9KANALIZACIJA MALE ŽABLJE&amp;C&amp;"Arial Narrow,Navadno"&amp;9FEKALNI KANAL FD4&amp;R&amp;"Arial Narrow,Navadno"&amp;9DETAJL INFRASTRUKTURA d.o.o., NA PRODU 13, Vipava</oddHeader>
    <oddFooter>&amp;C&amp;9stran&amp;P</oddFooter>
  </headerFooter>
  <rowBreaks count="1" manualBreakCount="1">
    <brk id="11" min="1" max="6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L187"/>
  <sheetViews>
    <sheetView zoomScaleNormal="100" zoomScaleSheetLayoutView="100" workbookViewId="0">
      <selection activeCell="H12" sqref="H12"/>
    </sheetView>
  </sheetViews>
  <sheetFormatPr defaultRowHeight="12.75" x14ac:dyDescent="0.2"/>
  <cols>
    <col min="1" max="1" width="9.140625" style="25"/>
    <col min="2" max="2" width="6.7109375" style="17" customWidth="1"/>
    <col min="3" max="3" width="42.7109375" style="12" customWidth="1"/>
    <col min="4" max="4" width="8.140625" customWidth="1"/>
    <col min="5" max="5" width="9.140625" style="2" customWidth="1"/>
    <col min="6" max="6" width="9.42578125" style="2" customWidth="1"/>
    <col min="7" max="7" width="13.85546875" style="2" customWidth="1"/>
    <col min="8" max="8" width="14.7109375" style="18" customWidth="1"/>
    <col min="9" max="10" width="11.7109375" bestFit="1" customWidth="1"/>
  </cols>
  <sheetData>
    <row r="1" spans="1:12" ht="38.25" customHeight="1" x14ac:dyDescent="0.25">
      <c r="B1" s="248" t="s">
        <v>53</v>
      </c>
      <c r="C1" s="249"/>
      <c r="D1" s="249"/>
      <c r="E1" s="249"/>
      <c r="F1" s="249"/>
      <c r="G1" s="249"/>
    </row>
    <row r="2" spans="1:12" ht="16.5" x14ac:dyDescent="0.25">
      <c r="B2" s="250" t="s">
        <v>153</v>
      </c>
      <c r="C2" s="250"/>
      <c r="D2" s="250"/>
      <c r="E2" s="250"/>
      <c r="F2" s="250"/>
      <c r="G2" s="250"/>
    </row>
    <row r="3" spans="1:12" ht="18" customHeight="1" x14ac:dyDescent="0.25">
      <c r="B3" s="250" t="s">
        <v>18</v>
      </c>
      <c r="C3" s="250"/>
      <c r="D3" s="250"/>
      <c r="E3" s="250"/>
      <c r="F3" s="250"/>
      <c r="G3" s="250"/>
    </row>
    <row r="4" spans="1:12" ht="13.5" thickBot="1" x14ac:dyDescent="0.25">
      <c r="B4" s="251"/>
      <c r="C4" s="251"/>
      <c r="D4" s="251"/>
      <c r="E4" s="251"/>
      <c r="F4" s="251"/>
      <c r="G4" s="251"/>
    </row>
    <row r="5" spans="1:12" ht="15" x14ac:dyDescent="0.2">
      <c r="B5" s="26" t="s">
        <v>0</v>
      </c>
      <c r="C5" s="13" t="s">
        <v>1</v>
      </c>
      <c r="D5" s="252"/>
      <c r="E5" s="252"/>
      <c r="F5" s="252"/>
      <c r="G5" s="8">
        <f>+G23</f>
        <v>0</v>
      </c>
    </row>
    <row r="6" spans="1:12" ht="15" x14ac:dyDescent="0.2">
      <c r="B6" s="27" t="s">
        <v>2</v>
      </c>
      <c r="C6" s="14" t="s">
        <v>30</v>
      </c>
      <c r="D6" s="245"/>
      <c r="E6" s="245"/>
      <c r="F6" s="245"/>
      <c r="G6" s="9">
        <f>G43</f>
        <v>0</v>
      </c>
    </row>
    <row r="7" spans="1:12" s="18" customFormat="1" ht="15" x14ac:dyDescent="0.2">
      <c r="A7" s="25"/>
      <c r="B7" s="27" t="s">
        <v>4</v>
      </c>
      <c r="C7" s="14" t="s">
        <v>3</v>
      </c>
      <c r="D7" s="245"/>
      <c r="E7" s="245"/>
      <c r="F7" s="245"/>
      <c r="G7" s="9">
        <f>+G103</f>
        <v>0</v>
      </c>
      <c r="I7"/>
      <c r="J7"/>
      <c r="K7"/>
      <c r="L7"/>
    </row>
    <row r="8" spans="1:12" s="18" customFormat="1" ht="15" x14ac:dyDescent="0.2">
      <c r="A8" s="25"/>
      <c r="B8" s="27" t="s">
        <v>6</v>
      </c>
      <c r="C8" s="14" t="s">
        <v>5</v>
      </c>
      <c r="D8" s="245"/>
      <c r="E8" s="245"/>
      <c r="F8" s="245"/>
      <c r="G8" s="9">
        <f>+G144</f>
        <v>0</v>
      </c>
      <c r="I8"/>
      <c r="J8"/>
      <c r="K8"/>
      <c r="L8"/>
    </row>
    <row r="9" spans="1:12" s="18" customFormat="1" ht="15.75" thickBot="1" x14ac:dyDescent="0.25">
      <c r="A9" s="25"/>
      <c r="B9" s="28" t="s">
        <v>16</v>
      </c>
      <c r="C9" s="15" t="s">
        <v>7</v>
      </c>
      <c r="D9" s="246"/>
      <c r="E9" s="246"/>
      <c r="F9" s="246"/>
      <c r="G9" s="10">
        <f>+G168</f>
        <v>0</v>
      </c>
      <c r="I9"/>
      <c r="J9"/>
      <c r="K9"/>
      <c r="L9"/>
    </row>
    <row r="10" spans="1:12" s="18" customFormat="1" ht="16.5" thickTop="1" thickBot="1" x14ac:dyDescent="0.25">
      <c r="A10" s="25"/>
      <c r="B10" s="32"/>
      <c r="C10" s="33" t="s">
        <v>24</v>
      </c>
      <c r="D10" s="247"/>
      <c r="E10" s="247"/>
      <c r="F10" s="247"/>
      <c r="G10" s="34">
        <f>SUM(G5:G9)</f>
        <v>0</v>
      </c>
      <c r="I10"/>
      <c r="J10"/>
      <c r="K10"/>
      <c r="L10"/>
    </row>
    <row r="11" spans="1:12" s="18" customFormat="1" x14ac:dyDescent="0.2">
      <c r="A11" s="25"/>
      <c r="B11" s="29" t="s">
        <v>0</v>
      </c>
      <c r="C11" s="11" t="s">
        <v>8</v>
      </c>
      <c r="D11"/>
      <c r="E11" s="2"/>
      <c r="F11" s="2"/>
      <c r="G11" s="2"/>
      <c r="I11"/>
      <c r="J11"/>
      <c r="K11"/>
      <c r="L11"/>
    </row>
    <row r="12" spans="1:12" ht="15" x14ac:dyDescent="0.2">
      <c r="B12" s="56"/>
    </row>
    <row r="13" spans="1:12" s="18" customFormat="1" ht="15.75" customHeight="1" x14ac:dyDescent="0.25">
      <c r="A13" s="25"/>
      <c r="B13" s="56">
        <v>1</v>
      </c>
      <c r="C13" s="44" t="s">
        <v>25</v>
      </c>
      <c r="D13" s="38" t="s">
        <v>9</v>
      </c>
      <c r="E13" s="45">
        <v>424.7</v>
      </c>
      <c r="F13" s="39"/>
      <c r="G13" s="45">
        <f>+E13*F13</f>
        <v>0</v>
      </c>
      <c r="I13"/>
      <c r="J13"/>
      <c r="K13"/>
      <c r="L13"/>
    </row>
    <row r="14" spans="1:12" s="18" customFormat="1" ht="15" x14ac:dyDescent="0.2">
      <c r="A14" s="25"/>
      <c r="B14" s="56"/>
      <c r="C14" s="43"/>
      <c r="D14" s="40"/>
      <c r="E14" s="41"/>
      <c r="F14" s="42"/>
      <c r="G14" s="41"/>
      <c r="I14"/>
      <c r="J14"/>
      <c r="K14"/>
      <c r="L14"/>
    </row>
    <row r="15" spans="1:12" s="18" customFormat="1" ht="30" x14ac:dyDescent="0.25">
      <c r="A15" s="25"/>
      <c r="B15" s="56">
        <v>2</v>
      </c>
      <c r="C15" s="44" t="s">
        <v>17</v>
      </c>
      <c r="D15" s="38" t="s">
        <v>10</v>
      </c>
      <c r="E15" s="45">
        <v>20</v>
      </c>
      <c r="F15" s="39"/>
      <c r="G15" s="45">
        <f>+E15*F15</f>
        <v>0</v>
      </c>
      <c r="I15"/>
      <c r="J15"/>
      <c r="K15"/>
      <c r="L15"/>
    </row>
    <row r="16" spans="1:12" s="18" customFormat="1" ht="15" x14ac:dyDescent="0.25">
      <c r="A16" s="25"/>
      <c r="B16" s="56"/>
      <c r="C16" s="44"/>
      <c r="D16" s="38"/>
      <c r="E16" s="45"/>
      <c r="F16" s="39"/>
      <c r="G16" s="45"/>
      <c r="I16"/>
      <c r="J16"/>
      <c r="K16"/>
      <c r="L16"/>
    </row>
    <row r="17" spans="1:12" s="18" customFormat="1" ht="165" x14ac:dyDescent="0.25">
      <c r="A17" s="25"/>
      <c r="B17" s="56">
        <v>3</v>
      </c>
      <c r="C17" s="44" t="s">
        <v>64</v>
      </c>
      <c r="D17" s="38" t="s">
        <v>27</v>
      </c>
      <c r="E17" s="45">
        <v>1</v>
      </c>
      <c r="F17" s="39"/>
      <c r="G17" s="45">
        <f>+E17*F17</f>
        <v>0</v>
      </c>
      <c r="I17"/>
      <c r="J17"/>
      <c r="K17"/>
      <c r="L17"/>
    </row>
    <row r="18" spans="1:12" s="18" customFormat="1" ht="15" x14ac:dyDescent="0.25">
      <c r="A18" s="25"/>
      <c r="B18" s="56"/>
      <c r="C18" s="44"/>
      <c r="D18" s="38"/>
      <c r="E18" s="45"/>
      <c r="F18" s="39"/>
      <c r="G18" s="45"/>
      <c r="I18"/>
      <c r="J18"/>
      <c r="K18"/>
      <c r="L18"/>
    </row>
    <row r="19" spans="1:12" s="18" customFormat="1" ht="60" x14ac:dyDescent="0.25">
      <c r="A19" s="25"/>
      <c r="B19" s="56">
        <v>4</v>
      </c>
      <c r="C19" s="58" t="s">
        <v>67</v>
      </c>
      <c r="D19" s="38" t="s">
        <v>27</v>
      </c>
      <c r="E19" s="45">
        <v>0.11</v>
      </c>
      <c r="F19" s="39"/>
      <c r="G19" s="45">
        <f>+E19*F19</f>
        <v>0</v>
      </c>
      <c r="I19"/>
      <c r="J19"/>
      <c r="K19"/>
      <c r="L19"/>
    </row>
    <row r="20" spans="1:12" s="18" customFormat="1" ht="15" x14ac:dyDescent="0.25">
      <c r="A20" s="25"/>
      <c r="B20" s="56"/>
      <c r="C20" s="44"/>
      <c r="D20" s="38"/>
      <c r="E20" s="45"/>
      <c r="F20" s="39"/>
      <c r="G20" s="45"/>
      <c r="I20"/>
      <c r="J20"/>
      <c r="K20"/>
      <c r="L20"/>
    </row>
    <row r="21" spans="1:12" s="18" customFormat="1" ht="45" x14ac:dyDescent="0.25">
      <c r="A21" s="25"/>
      <c r="B21" s="56">
        <v>5</v>
      </c>
      <c r="C21" s="44" t="s">
        <v>35</v>
      </c>
      <c r="D21" s="38" t="s">
        <v>27</v>
      </c>
      <c r="E21" s="45">
        <f>E19</f>
        <v>0.11</v>
      </c>
      <c r="F21" s="39"/>
      <c r="G21" s="45">
        <f>+E21*F21</f>
        <v>0</v>
      </c>
      <c r="I21"/>
      <c r="J21"/>
      <c r="K21"/>
      <c r="L21"/>
    </row>
    <row r="22" spans="1:12" s="18" customFormat="1" ht="10.5" customHeight="1" x14ac:dyDescent="0.2">
      <c r="A22" s="25"/>
      <c r="B22" s="56"/>
      <c r="C22" s="30"/>
      <c r="D22"/>
      <c r="E22" s="2"/>
      <c r="F22" s="4"/>
      <c r="G22" s="5"/>
      <c r="I22"/>
      <c r="J22"/>
      <c r="K22"/>
      <c r="L22"/>
    </row>
    <row r="23" spans="1:12" s="18" customFormat="1" ht="15" x14ac:dyDescent="0.2">
      <c r="A23" s="25"/>
      <c r="B23" s="56"/>
      <c r="C23" s="16" t="s">
        <v>12</v>
      </c>
      <c r="D23" s="1"/>
      <c r="E23" s="3"/>
      <c r="F23" s="3"/>
      <c r="G23" s="7">
        <f>SUM(G13:G22)</f>
        <v>0</v>
      </c>
      <c r="I23"/>
      <c r="J23"/>
      <c r="K23"/>
      <c r="L23"/>
    </row>
    <row r="24" spans="1:12" s="18" customFormat="1" ht="15" x14ac:dyDescent="0.25">
      <c r="A24" s="25"/>
      <c r="B24" s="17"/>
      <c r="C24" s="21"/>
      <c r="D24" s="55"/>
      <c r="E24" s="23"/>
      <c r="F24" s="23"/>
      <c r="G24" s="24"/>
      <c r="I24"/>
      <c r="J24"/>
      <c r="K24"/>
      <c r="L24"/>
    </row>
    <row r="25" spans="1:12" s="18" customFormat="1" ht="15" x14ac:dyDescent="0.25">
      <c r="A25" s="25"/>
      <c r="B25" s="29" t="s">
        <v>2</v>
      </c>
      <c r="C25" s="21" t="s">
        <v>30</v>
      </c>
      <c r="D25" s="55"/>
      <c r="E25" s="23"/>
      <c r="F25" s="23"/>
      <c r="G25" s="24"/>
      <c r="I25"/>
      <c r="J25"/>
      <c r="K25"/>
      <c r="L25"/>
    </row>
    <row r="26" spans="1:12" s="18" customFormat="1" ht="15" x14ac:dyDescent="0.25">
      <c r="A26" s="25"/>
      <c r="B26" s="56"/>
      <c r="C26" s="21"/>
      <c r="D26" s="55"/>
      <c r="E26" s="23"/>
      <c r="F26" s="23"/>
      <c r="G26" s="24"/>
      <c r="I26"/>
      <c r="J26"/>
      <c r="K26"/>
      <c r="L26"/>
    </row>
    <row r="27" spans="1:12" s="18" customFormat="1" ht="30" x14ac:dyDescent="0.25">
      <c r="A27" s="25"/>
      <c r="B27" s="56">
        <v>1</v>
      </c>
      <c r="C27" s="52" t="s">
        <v>32</v>
      </c>
      <c r="D27" s="55" t="s">
        <v>9</v>
      </c>
      <c r="E27" s="23">
        <v>5</v>
      </c>
      <c r="F27" s="39"/>
      <c r="G27" s="45">
        <f>F27*E27</f>
        <v>0</v>
      </c>
      <c r="I27"/>
      <c r="J27"/>
      <c r="K27"/>
      <c r="L27"/>
    </row>
    <row r="28" spans="1:12" s="18" customFormat="1" ht="15" x14ac:dyDescent="0.25">
      <c r="A28" s="25"/>
      <c r="B28" s="56"/>
      <c r="C28" s="52"/>
      <c r="D28" s="55"/>
      <c r="E28" s="23"/>
      <c r="F28" s="39"/>
      <c r="G28" s="45"/>
      <c r="I28"/>
      <c r="J28"/>
      <c r="K28"/>
      <c r="L28"/>
    </row>
    <row r="29" spans="1:12" s="18" customFormat="1" ht="90" x14ac:dyDescent="0.25">
      <c r="A29" s="25"/>
      <c r="B29" s="56">
        <v>2</v>
      </c>
      <c r="C29" s="52" t="s">
        <v>42</v>
      </c>
      <c r="D29" s="38" t="s">
        <v>49</v>
      </c>
      <c r="E29" s="23">
        <v>308</v>
      </c>
      <c r="F29" s="39"/>
      <c r="G29" s="45">
        <f>F29*E29</f>
        <v>0</v>
      </c>
      <c r="I29"/>
      <c r="J29"/>
      <c r="K29"/>
      <c r="L29"/>
    </row>
    <row r="30" spans="1:12" s="18" customFormat="1" ht="15" x14ac:dyDescent="0.25">
      <c r="A30" s="25"/>
      <c r="B30" s="56"/>
      <c r="C30" s="52"/>
      <c r="D30" s="38"/>
      <c r="E30" s="23"/>
      <c r="F30" s="39"/>
      <c r="G30" s="45"/>
      <c r="I30"/>
      <c r="J30"/>
      <c r="K30"/>
      <c r="L30"/>
    </row>
    <row r="31" spans="1:12" s="18" customFormat="1" ht="60" x14ac:dyDescent="0.25">
      <c r="A31" s="25"/>
      <c r="B31" s="56">
        <v>3</v>
      </c>
      <c r="C31" s="52" t="s">
        <v>246</v>
      </c>
      <c r="D31" s="38" t="s">
        <v>49</v>
      </c>
      <c r="E31" s="23">
        <v>6</v>
      </c>
      <c r="F31" s="39"/>
      <c r="G31" s="45">
        <f>F31*E31</f>
        <v>0</v>
      </c>
      <c r="I31"/>
      <c r="J31"/>
      <c r="K31"/>
      <c r="L31"/>
    </row>
    <row r="32" spans="1:12" s="18" customFormat="1" ht="15" x14ac:dyDescent="0.25">
      <c r="A32" s="25"/>
      <c r="B32" s="56"/>
      <c r="C32" s="52"/>
      <c r="D32" s="38"/>
      <c r="E32" s="23"/>
      <c r="F32" s="39"/>
      <c r="G32" s="45"/>
      <c r="I32"/>
      <c r="J32"/>
      <c r="K32"/>
      <c r="L32"/>
    </row>
    <row r="33" spans="1:12" s="18" customFormat="1" ht="30" x14ac:dyDescent="0.25">
      <c r="A33" s="25"/>
      <c r="B33" s="56">
        <v>4</v>
      </c>
      <c r="C33" s="52" t="s">
        <v>76</v>
      </c>
      <c r="D33" s="38" t="s">
        <v>49</v>
      </c>
      <c r="E33" s="66">
        <v>380</v>
      </c>
      <c r="F33" s="39"/>
      <c r="G33" s="45">
        <f t="shared" ref="G33:G41" si="0">F33*E33</f>
        <v>0</v>
      </c>
      <c r="I33"/>
      <c r="J33"/>
      <c r="K33"/>
      <c r="L33"/>
    </row>
    <row r="34" spans="1:12" s="18" customFormat="1" ht="15" x14ac:dyDescent="0.25">
      <c r="A34" s="25"/>
      <c r="B34" s="56"/>
      <c r="C34" s="52"/>
      <c r="D34" s="38"/>
      <c r="E34" s="66"/>
      <c r="F34" s="39"/>
      <c r="G34" s="45"/>
      <c r="I34"/>
      <c r="J34"/>
      <c r="K34"/>
      <c r="L34"/>
    </row>
    <row r="35" spans="1:12" s="18" customFormat="1" ht="60" x14ac:dyDescent="0.25">
      <c r="A35" s="25"/>
      <c r="B35" s="56">
        <v>5</v>
      </c>
      <c r="C35" s="60" t="s">
        <v>154</v>
      </c>
      <c r="D35" s="38" t="s">
        <v>10</v>
      </c>
      <c r="E35" s="66">
        <v>45</v>
      </c>
      <c r="F35" s="39"/>
      <c r="G35" s="45">
        <f t="shared" si="0"/>
        <v>0</v>
      </c>
      <c r="I35"/>
      <c r="J35"/>
      <c r="K35"/>
      <c r="L35"/>
    </row>
    <row r="36" spans="1:12" s="18" customFormat="1" ht="15" x14ac:dyDescent="0.25">
      <c r="A36" s="25"/>
      <c r="B36" s="56"/>
      <c r="C36" s="60"/>
      <c r="D36" s="38"/>
      <c r="E36" s="66"/>
      <c r="F36" s="39"/>
      <c r="G36" s="45"/>
      <c r="I36"/>
      <c r="J36"/>
      <c r="K36"/>
      <c r="L36"/>
    </row>
    <row r="37" spans="1:12" s="18" customFormat="1" ht="60" x14ac:dyDescent="0.25">
      <c r="A37" s="25"/>
      <c r="B37" s="56">
        <v>6</v>
      </c>
      <c r="C37" s="60" t="s">
        <v>155</v>
      </c>
      <c r="D37" s="38" t="s">
        <v>10</v>
      </c>
      <c r="E37" s="66">
        <v>6</v>
      </c>
      <c r="F37" s="39"/>
      <c r="G37" s="45">
        <f t="shared" si="0"/>
        <v>0</v>
      </c>
      <c r="I37"/>
      <c r="J37"/>
      <c r="K37"/>
      <c r="L37"/>
    </row>
    <row r="38" spans="1:12" s="18" customFormat="1" ht="16.5" x14ac:dyDescent="0.3">
      <c r="A38" s="25"/>
      <c r="B38" s="56"/>
      <c r="C38" s="60"/>
      <c r="D38" s="59"/>
      <c r="E38" s="66"/>
      <c r="F38" s="39"/>
      <c r="G38" s="45"/>
      <c r="I38"/>
      <c r="J38"/>
      <c r="K38"/>
      <c r="L38"/>
    </row>
    <row r="39" spans="1:12" s="18" customFormat="1" ht="60" x14ac:dyDescent="0.25">
      <c r="A39" s="25"/>
      <c r="B39" s="56">
        <v>7</v>
      </c>
      <c r="C39" s="60" t="s">
        <v>156</v>
      </c>
      <c r="D39" s="38" t="s">
        <v>10</v>
      </c>
      <c r="E39" s="66">
        <v>45</v>
      </c>
      <c r="F39" s="39"/>
      <c r="G39" s="45">
        <f t="shared" si="0"/>
        <v>0</v>
      </c>
      <c r="I39"/>
      <c r="J39"/>
      <c r="K39"/>
      <c r="L39"/>
    </row>
    <row r="40" spans="1:12" s="18" customFormat="1" ht="15" x14ac:dyDescent="0.25">
      <c r="A40" s="25"/>
      <c r="B40" s="56"/>
      <c r="C40" s="52"/>
      <c r="D40" s="38"/>
      <c r="E40" s="23"/>
      <c r="F40" s="39"/>
      <c r="G40" s="45"/>
      <c r="I40"/>
      <c r="J40"/>
      <c r="K40"/>
      <c r="L40"/>
    </row>
    <row r="41" spans="1:12" s="18" customFormat="1" ht="60" x14ac:dyDescent="0.25">
      <c r="A41" s="25"/>
      <c r="B41" s="56">
        <v>8</v>
      </c>
      <c r="C41" s="60" t="s">
        <v>157</v>
      </c>
      <c r="D41" s="38" t="s">
        <v>10</v>
      </c>
      <c r="E41" s="23">
        <v>6</v>
      </c>
      <c r="F41" s="39"/>
      <c r="G41" s="45">
        <f t="shared" si="0"/>
        <v>0</v>
      </c>
      <c r="I41"/>
      <c r="J41"/>
      <c r="K41"/>
      <c r="L41"/>
    </row>
    <row r="42" spans="1:12" s="18" customFormat="1" ht="15" x14ac:dyDescent="0.25">
      <c r="A42" s="25"/>
      <c r="B42" s="56"/>
      <c r="C42" s="52"/>
      <c r="D42" s="38"/>
      <c r="E42" s="23"/>
      <c r="F42" s="39"/>
      <c r="G42" s="45"/>
      <c r="I42"/>
      <c r="J42"/>
      <c r="K42"/>
      <c r="L42"/>
    </row>
    <row r="43" spans="1:12" s="18" customFormat="1" x14ac:dyDescent="0.2">
      <c r="A43" s="25"/>
      <c r="B43" s="17"/>
      <c r="C43" s="16" t="s">
        <v>31</v>
      </c>
      <c r="D43" s="1"/>
      <c r="E43" s="3"/>
      <c r="F43" s="3"/>
      <c r="G43" s="7">
        <f>SUM(G27:G42)</f>
        <v>0</v>
      </c>
      <c r="I43"/>
      <c r="J43"/>
      <c r="K43"/>
      <c r="L43"/>
    </row>
    <row r="44" spans="1:12" s="18" customFormat="1" ht="15" x14ac:dyDescent="0.25">
      <c r="A44" s="25"/>
      <c r="B44" s="17"/>
      <c r="C44" s="21"/>
      <c r="D44" s="22"/>
      <c r="E44" s="23"/>
      <c r="F44" s="23"/>
      <c r="G44" s="45"/>
      <c r="I44"/>
      <c r="J44"/>
      <c r="K44"/>
      <c r="L44"/>
    </row>
    <row r="45" spans="1:12" s="18" customFormat="1" ht="15" x14ac:dyDescent="0.25">
      <c r="A45" s="25"/>
      <c r="B45" s="29" t="s">
        <v>4</v>
      </c>
      <c r="C45" s="11" t="s">
        <v>11</v>
      </c>
      <c r="D45"/>
      <c r="E45" s="2"/>
      <c r="F45" s="2"/>
      <c r="G45" s="45"/>
      <c r="I45"/>
      <c r="J45"/>
      <c r="K45"/>
      <c r="L45"/>
    </row>
    <row r="46" spans="1:12" s="18" customFormat="1" ht="15" x14ac:dyDescent="0.25">
      <c r="A46" s="25"/>
      <c r="B46" s="57"/>
      <c r="C46" s="11"/>
      <c r="D46"/>
      <c r="E46" s="2"/>
      <c r="F46" s="2"/>
      <c r="G46" s="45"/>
      <c r="I46"/>
      <c r="J46"/>
      <c r="K46"/>
      <c r="L46"/>
    </row>
    <row r="47" spans="1:12" s="18" customFormat="1" ht="45" x14ac:dyDescent="0.25">
      <c r="A47" s="25"/>
      <c r="B47" s="56">
        <v>1</v>
      </c>
      <c r="C47" s="52" t="s">
        <v>158</v>
      </c>
      <c r="D47" s="38" t="s">
        <v>48</v>
      </c>
      <c r="E47" s="45">
        <v>41.5</v>
      </c>
      <c r="F47" s="39"/>
      <c r="G47" s="45">
        <f>F47*E47</f>
        <v>0</v>
      </c>
      <c r="I47"/>
      <c r="J47"/>
      <c r="K47"/>
      <c r="L47"/>
    </row>
    <row r="48" spans="1:12" s="18" customFormat="1" ht="15" x14ac:dyDescent="0.25">
      <c r="A48" s="25"/>
      <c r="B48" s="56"/>
      <c r="C48" s="52"/>
      <c r="D48" s="38"/>
      <c r="E48" s="45"/>
      <c r="F48" s="39"/>
      <c r="G48" s="45"/>
      <c r="I48"/>
      <c r="J48"/>
      <c r="K48"/>
      <c r="L48"/>
    </row>
    <row r="49" spans="1:12" s="18" customFormat="1" ht="45" x14ac:dyDescent="0.25">
      <c r="A49" s="25"/>
      <c r="B49" s="56">
        <v>2</v>
      </c>
      <c r="C49" s="52" t="s">
        <v>262</v>
      </c>
      <c r="D49" s="38" t="s">
        <v>48</v>
      </c>
      <c r="E49" s="45">
        <v>81</v>
      </c>
      <c r="F49" s="39"/>
      <c r="G49" s="45">
        <f>F49*E49</f>
        <v>0</v>
      </c>
      <c r="I49"/>
      <c r="J49"/>
      <c r="K49"/>
      <c r="L49"/>
    </row>
    <row r="50" spans="1:12" ht="15" x14ac:dyDescent="0.25">
      <c r="B50" s="56"/>
      <c r="D50" s="38"/>
      <c r="G50" s="45"/>
    </row>
    <row r="51" spans="1:12" ht="90" x14ac:dyDescent="0.25">
      <c r="B51" s="56">
        <v>3</v>
      </c>
      <c r="C51" s="44" t="s">
        <v>159</v>
      </c>
      <c r="D51" s="38"/>
      <c r="E51" s="48"/>
      <c r="F51" s="49"/>
      <c r="G51" s="45"/>
    </row>
    <row r="52" spans="1:12" ht="60" x14ac:dyDescent="0.25">
      <c r="B52" s="56"/>
      <c r="C52" s="44" t="s">
        <v>41</v>
      </c>
      <c r="D52" s="38"/>
      <c r="E52" s="48"/>
      <c r="F52" s="49"/>
      <c r="G52" s="45"/>
    </row>
    <row r="53" spans="1:12" ht="18" x14ac:dyDescent="0.25">
      <c r="B53" s="56"/>
      <c r="C53" s="44" t="s">
        <v>51</v>
      </c>
      <c r="D53" s="38" t="s">
        <v>48</v>
      </c>
      <c r="E53" s="45">
        <f>ROUND(0.3*H53,1)</f>
        <v>90.3</v>
      </c>
      <c r="F53" s="39"/>
      <c r="G53" s="45">
        <f>F53*E53</f>
        <v>0</v>
      </c>
      <c r="H53" s="18">
        <v>301</v>
      </c>
    </row>
    <row r="54" spans="1:12" ht="15" x14ac:dyDescent="0.25">
      <c r="B54" s="56"/>
      <c r="C54" s="46"/>
      <c r="D54" s="38"/>
      <c r="E54" s="45"/>
      <c r="F54" s="39"/>
      <c r="G54" s="45"/>
      <c r="J54" s="18"/>
    </row>
    <row r="55" spans="1:12" ht="18" x14ac:dyDescent="0.25">
      <c r="B55" s="56"/>
      <c r="C55" s="44" t="s">
        <v>56</v>
      </c>
      <c r="D55" s="38" t="s">
        <v>48</v>
      </c>
      <c r="E55" s="45">
        <f>ROUND(0.6*H53,1)</f>
        <v>180.6</v>
      </c>
      <c r="F55" s="39"/>
      <c r="G55" s="45">
        <f>F55*E55</f>
        <v>0</v>
      </c>
      <c r="I55" s="18"/>
      <c r="J55" s="18"/>
    </row>
    <row r="56" spans="1:12" ht="15" x14ac:dyDescent="0.25">
      <c r="B56" s="56"/>
      <c r="C56" s="44"/>
      <c r="D56" s="38"/>
      <c r="E56" s="45"/>
      <c r="F56" s="39"/>
      <c r="G56" s="45"/>
      <c r="I56" s="18"/>
      <c r="J56" s="18"/>
    </row>
    <row r="57" spans="1:12" ht="18" x14ac:dyDescent="0.25">
      <c r="B57" s="56"/>
      <c r="C57" s="44" t="s">
        <v>55</v>
      </c>
      <c r="D57" s="38" t="s">
        <v>48</v>
      </c>
      <c r="E57" s="45">
        <f>ROUND(0.1*H53,1)</f>
        <v>30.1</v>
      </c>
      <c r="F57" s="39"/>
      <c r="G57" s="45">
        <f>F57*E57</f>
        <v>0</v>
      </c>
      <c r="I57" s="18"/>
      <c r="J57" s="18"/>
    </row>
    <row r="58" spans="1:12" ht="15" x14ac:dyDescent="0.25">
      <c r="B58" s="56"/>
      <c r="C58" s="44"/>
      <c r="D58" s="38"/>
      <c r="E58" s="45"/>
      <c r="F58" s="39"/>
      <c r="G58" s="45"/>
      <c r="I58" s="18"/>
      <c r="J58" s="18"/>
    </row>
    <row r="59" spans="1:12" ht="60" x14ac:dyDescent="0.25">
      <c r="B59" s="56">
        <v>4</v>
      </c>
      <c r="C59" s="44" t="s">
        <v>160</v>
      </c>
      <c r="D59" s="38"/>
      <c r="E59" s="45"/>
      <c r="F59" s="39"/>
      <c r="G59" s="45"/>
      <c r="I59" s="18"/>
      <c r="J59" s="18"/>
    </row>
    <row r="60" spans="1:12" ht="60" x14ac:dyDescent="0.25">
      <c r="B60" s="56"/>
      <c r="C60" s="44" t="s">
        <v>41</v>
      </c>
      <c r="D60" s="38"/>
      <c r="E60" s="45"/>
      <c r="F60" s="39"/>
      <c r="G60" s="45"/>
      <c r="I60" s="18"/>
      <c r="J60" s="18"/>
    </row>
    <row r="61" spans="1:12" ht="18" x14ac:dyDescent="0.25">
      <c r="B61" s="56"/>
      <c r="C61" s="44" t="s">
        <v>51</v>
      </c>
      <c r="D61" s="38" t="s">
        <v>48</v>
      </c>
      <c r="E61" s="45">
        <f>ROUND(0.3*H61,1)</f>
        <v>50.7</v>
      </c>
      <c r="F61" s="37"/>
      <c r="G61" s="45">
        <f>F61*E61</f>
        <v>0</v>
      </c>
      <c r="H61" s="18">
        <v>169</v>
      </c>
      <c r="I61" s="18"/>
      <c r="J61" s="18"/>
    </row>
    <row r="62" spans="1:12" ht="15" x14ac:dyDescent="0.25">
      <c r="B62" s="56"/>
      <c r="C62" s="46"/>
      <c r="D62" s="38"/>
      <c r="E62" s="45"/>
      <c r="F62" s="37"/>
      <c r="G62" s="45"/>
      <c r="I62" s="18"/>
      <c r="J62" s="18"/>
    </row>
    <row r="63" spans="1:12" ht="18" x14ac:dyDescent="0.25">
      <c r="B63" s="56"/>
      <c r="C63" s="44" t="s">
        <v>56</v>
      </c>
      <c r="D63" s="38" t="s">
        <v>48</v>
      </c>
      <c r="E63" s="45">
        <f>ROUND(0.6*H61,1)</f>
        <v>101.4</v>
      </c>
      <c r="F63" s="37"/>
      <c r="G63" s="45">
        <f>F63*E63</f>
        <v>0</v>
      </c>
      <c r="I63" s="18"/>
      <c r="J63" s="18"/>
    </row>
    <row r="64" spans="1:12" ht="15" x14ac:dyDescent="0.25">
      <c r="B64" s="56"/>
      <c r="C64" s="44"/>
      <c r="D64" s="38"/>
      <c r="E64" s="45"/>
      <c r="F64" s="37"/>
      <c r="G64" s="45"/>
      <c r="I64" s="18"/>
      <c r="J64" s="18"/>
    </row>
    <row r="65" spans="2:10" ht="18" x14ac:dyDescent="0.25">
      <c r="B65" s="56"/>
      <c r="C65" s="44" t="s">
        <v>55</v>
      </c>
      <c r="D65" s="38" t="s">
        <v>48</v>
      </c>
      <c r="E65" s="45">
        <f>ROUND(0.1*H61,1)</f>
        <v>16.899999999999999</v>
      </c>
      <c r="F65" s="37"/>
      <c r="G65" s="45">
        <f>F65*E65</f>
        <v>0</v>
      </c>
      <c r="I65" s="18"/>
      <c r="J65" s="18"/>
    </row>
    <row r="66" spans="2:10" ht="15" x14ac:dyDescent="0.25">
      <c r="B66" s="56"/>
      <c r="C66" s="44"/>
      <c r="D66" s="38"/>
      <c r="E66" s="45"/>
      <c r="F66" s="37"/>
      <c r="G66" s="45"/>
      <c r="I66" s="18"/>
      <c r="J66" s="18"/>
    </row>
    <row r="67" spans="2:10" ht="60" x14ac:dyDescent="0.25">
      <c r="B67" s="56">
        <v>5</v>
      </c>
      <c r="C67" s="44" t="s">
        <v>263</v>
      </c>
      <c r="D67" s="38" t="s">
        <v>48</v>
      </c>
      <c r="E67" s="45">
        <v>412</v>
      </c>
      <c r="F67" s="37"/>
      <c r="G67" s="45">
        <f>F67*E67</f>
        <v>0</v>
      </c>
      <c r="I67" s="18"/>
      <c r="J67" s="18"/>
    </row>
    <row r="68" spans="2:10" ht="15" x14ac:dyDescent="0.25">
      <c r="B68" s="56"/>
      <c r="C68" s="44"/>
      <c r="D68" s="38"/>
      <c r="E68" s="45"/>
      <c r="F68" s="37"/>
      <c r="G68" s="45"/>
      <c r="I68" s="18"/>
      <c r="J68" s="18"/>
    </row>
    <row r="69" spans="2:10" ht="30" x14ac:dyDescent="0.25">
      <c r="B69" s="56">
        <v>6</v>
      </c>
      <c r="C69" s="44" t="s">
        <v>26</v>
      </c>
      <c r="D69" s="38" t="s">
        <v>49</v>
      </c>
      <c r="E69" s="45">
        <v>450</v>
      </c>
      <c r="F69" s="39"/>
      <c r="G69" s="45">
        <f>F69*E69</f>
        <v>0</v>
      </c>
    </row>
    <row r="70" spans="2:10" ht="15" x14ac:dyDescent="0.25">
      <c r="B70" s="56"/>
      <c r="C70" s="44"/>
      <c r="D70" s="38"/>
      <c r="E70" s="45"/>
      <c r="F70" s="39"/>
      <c r="G70" s="45"/>
    </row>
    <row r="71" spans="2:10" ht="60" x14ac:dyDescent="0.25">
      <c r="B71" s="56">
        <v>7</v>
      </c>
      <c r="C71" s="44" t="s">
        <v>254</v>
      </c>
      <c r="D71" s="38" t="s">
        <v>48</v>
      </c>
      <c r="E71" s="45">
        <v>242</v>
      </c>
      <c r="F71" s="39"/>
      <c r="G71" s="45">
        <f>F71*E71</f>
        <v>0</v>
      </c>
    </row>
    <row r="72" spans="2:10" ht="15" x14ac:dyDescent="0.25">
      <c r="B72" s="56"/>
      <c r="C72" s="44"/>
      <c r="D72" s="38"/>
      <c r="E72" s="45"/>
      <c r="F72" s="39"/>
      <c r="G72" s="45"/>
    </row>
    <row r="73" spans="2:10" ht="60" x14ac:dyDescent="0.25">
      <c r="B73" s="56">
        <v>8</v>
      </c>
      <c r="C73" s="44" t="s">
        <v>250</v>
      </c>
      <c r="D73" s="38" t="s">
        <v>48</v>
      </c>
      <c r="E73" s="45">
        <v>170</v>
      </c>
      <c r="F73" s="39"/>
      <c r="G73" s="45">
        <f>+E73*F73</f>
        <v>0</v>
      </c>
      <c r="H73" s="35"/>
    </row>
    <row r="74" spans="2:10" ht="15" x14ac:dyDescent="0.25">
      <c r="B74" s="56"/>
      <c r="C74" s="44"/>
      <c r="D74" s="38"/>
      <c r="E74" s="45"/>
      <c r="F74" s="39"/>
      <c r="G74" s="45"/>
      <c r="H74" s="35"/>
    </row>
    <row r="75" spans="2:10" ht="60" x14ac:dyDescent="0.25">
      <c r="B75" s="56">
        <v>9</v>
      </c>
      <c r="C75" s="44" t="s">
        <v>251</v>
      </c>
      <c r="D75" s="38" t="s">
        <v>48</v>
      </c>
      <c r="E75" s="45">
        <v>45</v>
      </c>
      <c r="F75" s="39"/>
      <c r="G75" s="45">
        <f>+E75*F75</f>
        <v>0</v>
      </c>
      <c r="H75" s="35"/>
    </row>
    <row r="76" spans="2:10" ht="15" x14ac:dyDescent="0.25">
      <c r="B76" s="56"/>
      <c r="C76" s="44"/>
      <c r="D76" s="38"/>
      <c r="E76" s="45"/>
      <c r="F76" s="39"/>
      <c r="G76" s="45"/>
      <c r="H76" s="35"/>
    </row>
    <row r="77" spans="2:10" ht="30.75" customHeight="1" x14ac:dyDescent="0.25">
      <c r="B77" s="56">
        <v>10</v>
      </c>
      <c r="C77" s="44" t="s">
        <v>161</v>
      </c>
      <c r="D77" s="55" t="s">
        <v>48</v>
      </c>
      <c r="E77" s="23">
        <v>165</v>
      </c>
      <c r="F77" s="36"/>
      <c r="G77" s="45">
        <f t="shared" ref="G77:G101" si="1">+E77*F77</f>
        <v>0</v>
      </c>
      <c r="H77" s="35"/>
    </row>
    <row r="78" spans="2:10" ht="15" x14ac:dyDescent="0.25">
      <c r="B78" s="56"/>
      <c r="C78" s="44"/>
      <c r="D78" s="55"/>
      <c r="E78" s="23"/>
      <c r="F78" s="36"/>
      <c r="G78" s="45"/>
      <c r="H78" s="35"/>
    </row>
    <row r="79" spans="2:10" ht="60" x14ac:dyDescent="0.25">
      <c r="B79" s="56">
        <v>11</v>
      </c>
      <c r="C79" s="44" t="s">
        <v>264</v>
      </c>
      <c r="D79" s="55" t="s">
        <v>48</v>
      </c>
      <c r="E79" s="23">
        <v>204</v>
      </c>
      <c r="F79" s="36"/>
      <c r="G79" s="45">
        <f t="shared" si="1"/>
        <v>0</v>
      </c>
      <c r="H79" s="35"/>
    </row>
    <row r="80" spans="2:10" ht="15" x14ac:dyDescent="0.25">
      <c r="B80" s="56"/>
      <c r="C80" s="44"/>
      <c r="D80" s="55"/>
      <c r="E80" s="23"/>
      <c r="F80" s="36"/>
      <c r="G80" s="45"/>
      <c r="H80" s="35"/>
    </row>
    <row r="81" spans="2:8" ht="45" x14ac:dyDescent="0.25">
      <c r="B81" s="56">
        <v>12</v>
      </c>
      <c r="C81" s="44" t="s">
        <v>185</v>
      </c>
      <c r="D81" s="38" t="s">
        <v>48</v>
      </c>
      <c r="E81" s="23">
        <v>80</v>
      </c>
      <c r="F81" s="39"/>
      <c r="G81" s="45">
        <f t="shared" si="1"/>
        <v>0</v>
      </c>
      <c r="H81" s="35"/>
    </row>
    <row r="82" spans="2:8" ht="15" x14ac:dyDescent="0.25">
      <c r="B82" s="56"/>
      <c r="C82" s="44"/>
      <c r="D82" s="38"/>
      <c r="E82" s="23"/>
      <c r="F82" s="39"/>
      <c r="G82" s="45"/>
      <c r="H82" s="35"/>
    </row>
    <row r="83" spans="2:8" ht="30" x14ac:dyDescent="0.25">
      <c r="B83" s="56">
        <v>13</v>
      </c>
      <c r="C83" s="44" t="s">
        <v>186</v>
      </c>
      <c r="D83" s="38" t="s">
        <v>49</v>
      </c>
      <c r="E83" s="23">
        <v>384</v>
      </c>
      <c r="F83" s="39"/>
      <c r="G83" s="45">
        <f t="shared" si="1"/>
        <v>0</v>
      </c>
      <c r="H83" s="35"/>
    </row>
    <row r="84" spans="2:8" ht="15" x14ac:dyDescent="0.25">
      <c r="B84" s="56"/>
      <c r="C84" s="44"/>
      <c r="D84" s="55"/>
      <c r="E84" s="23"/>
      <c r="F84" s="36"/>
      <c r="G84" s="45"/>
      <c r="H84" s="35"/>
    </row>
    <row r="85" spans="2:8" ht="60" x14ac:dyDescent="0.25">
      <c r="B85" s="56">
        <v>14</v>
      </c>
      <c r="C85" s="44" t="s">
        <v>265</v>
      </c>
      <c r="D85" s="55" t="s">
        <v>48</v>
      </c>
      <c r="E85" s="23">
        <v>32</v>
      </c>
      <c r="F85" s="36"/>
      <c r="G85" s="45">
        <f t="shared" si="1"/>
        <v>0</v>
      </c>
      <c r="H85" s="35"/>
    </row>
    <row r="86" spans="2:8" ht="15" x14ac:dyDescent="0.25">
      <c r="B86" s="56"/>
      <c r="C86" s="44"/>
      <c r="D86" s="55"/>
      <c r="E86" s="23"/>
      <c r="F86" s="36"/>
      <c r="G86" s="45"/>
      <c r="H86" s="35"/>
    </row>
    <row r="87" spans="2:8" ht="45" x14ac:dyDescent="0.25">
      <c r="B87" s="56">
        <v>15</v>
      </c>
      <c r="C87" s="44" t="s">
        <v>68</v>
      </c>
      <c r="D87" s="55" t="s">
        <v>48</v>
      </c>
      <c r="E87" s="23">
        <v>4</v>
      </c>
      <c r="F87" s="36"/>
      <c r="G87" s="45">
        <f t="shared" si="1"/>
        <v>0</v>
      </c>
      <c r="H87" s="35"/>
    </row>
    <row r="88" spans="2:8" ht="15" x14ac:dyDescent="0.25">
      <c r="B88" s="56"/>
      <c r="C88" s="44"/>
      <c r="D88" s="55"/>
      <c r="E88" s="23"/>
      <c r="F88" s="36"/>
      <c r="G88" s="45"/>
      <c r="H88" s="35"/>
    </row>
    <row r="89" spans="2:8" ht="60" x14ac:dyDescent="0.25">
      <c r="B89" s="56">
        <v>16</v>
      </c>
      <c r="C89" s="44" t="s">
        <v>162</v>
      </c>
      <c r="D89" s="55" t="s">
        <v>48</v>
      </c>
      <c r="E89" s="23">
        <f>ROUND((E61+E63+E65)*1.3-E77*1.05,1)</f>
        <v>46.5</v>
      </c>
      <c r="F89" s="36"/>
      <c r="G89" s="45">
        <f t="shared" si="1"/>
        <v>0</v>
      </c>
      <c r="H89" s="35"/>
    </row>
    <row r="90" spans="2:8" ht="15" x14ac:dyDescent="0.25">
      <c r="B90" s="56"/>
      <c r="C90" s="44"/>
      <c r="D90" s="55"/>
      <c r="E90" s="23"/>
      <c r="F90" s="36"/>
      <c r="G90" s="45"/>
      <c r="H90" s="35"/>
    </row>
    <row r="91" spans="2:8" ht="60" x14ac:dyDescent="0.25">
      <c r="B91" s="56">
        <v>17</v>
      </c>
      <c r="C91" s="44" t="s">
        <v>163</v>
      </c>
      <c r="D91" s="55" t="s">
        <v>48</v>
      </c>
      <c r="E91" s="23">
        <f>1.3*(E67+E81+E85)-1.05*E79</f>
        <v>467</v>
      </c>
      <c r="F91" s="36"/>
      <c r="G91" s="45">
        <f t="shared" si="1"/>
        <v>0</v>
      </c>
      <c r="H91" s="35"/>
    </row>
    <row r="92" spans="2:8" ht="15" x14ac:dyDescent="0.25">
      <c r="B92" s="56"/>
      <c r="C92" s="44"/>
      <c r="D92" s="55"/>
      <c r="E92" s="23"/>
      <c r="F92" s="36"/>
      <c r="G92" s="45"/>
      <c r="H92" s="35"/>
    </row>
    <row r="93" spans="2:8" ht="30" x14ac:dyDescent="0.25">
      <c r="B93" s="56">
        <v>18</v>
      </c>
      <c r="C93" s="44" t="s">
        <v>164</v>
      </c>
      <c r="D93" s="55" t="s">
        <v>48</v>
      </c>
      <c r="E93" s="23">
        <f>E47</f>
        <v>41.5</v>
      </c>
      <c r="F93" s="36"/>
      <c r="G93" s="45">
        <f t="shared" si="1"/>
        <v>0</v>
      </c>
      <c r="H93" s="35"/>
    </row>
    <row r="94" spans="2:8" ht="15" x14ac:dyDescent="0.25">
      <c r="B94" s="56"/>
      <c r="C94" s="44"/>
      <c r="D94" s="55"/>
      <c r="E94" s="23"/>
      <c r="F94" s="36"/>
      <c r="G94" s="45"/>
      <c r="H94" s="35"/>
    </row>
    <row r="95" spans="2:8" ht="30" x14ac:dyDescent="0.25">
      <c r="B95" s="56">
        <v>19</v>
      </c>
      <c r="C95" s="44" t="s">
        <v>165</v>
      </c>
      <c r="D95" s="55" t="s">
        <v>48</v>
      </c>
      <c r="E95" s="23">
        <f>E49</f>
        <v>81</v>
      </c>
      <c r="F95" s="36"/>
      <c r="G95" s="45">
        <f t="shared" si="1"/>
        <v>0</v>
      </c>
      <c r="H95" s="35"/>
    </row>
    <row r="96" spans="2:8" ht="15" x14ac:dyDescent="0.25">
      <c r="B96" s="56"/>
      <c r="C96" s="44"/>
      <c r="D96" s="55"/>
      <c r="E96" s="23"/>
      <c r="F96" s="36"/>
      <c r="G96" s="45"/>
      <c r="H96" s="35"/>
    </row>
    <row r="97" spans="2:8" ht="32.25" customHeight="1" x14ac:dyDescent="0.25">
      <c r="B97" s="56">
        <v>20</v>
      </c>
      <c r="C97" s="44" t="s">
        <v>266</v>
      </c>
      <c r="D97" s="55" t="s">
        <v>48</v>
      </c>
      <c r="E97" s="23">
        <v>18</v>
      </c>
      <c r="F97" s="36"/>
      <c r="G97" s="45">
        <f t="shared" si="1"/>
        <v>0</v>
      </c>
      <c r="H97" s="35"/>
    </row>
    <row r="98" spans="2:8" ht="15" x14ac:dyDescent="0.25">
      <c r="B98" s="56"/>
      <c r="C98" s="44"/>
      <c r="D98" s="55"/>
      <c r="E98" s="23"/>
      <c r="F98" s="36"/>
      <c r="G98" s="45"/>
      <c r="H98" s="35"/>
    </row>
    <row r="99" spans="2:8" ht="66" x14ac:dyDescent="0.25">
      <c r="B99" s="56">
        <v>21</v>
      </c>
      <c r="C99" s="44" t="s">
        <v>166</v>
      </c>
      <c r="D99" s="38" t="s">
        <v>210</v>
      </c>
      <c r="E99" s="23">
        <v>207</v>
      </c>
      <c r="F99" s="36"/>
      <c r="G99" s="45">
        <f t="shared" si="1"/>
        <v>0</v>
      </c>
      <c r="H99" s="35"/>
    </row>
    <row r="100" spans="2:8" ht="15" x14ac:dyDescent="0.25">
      <c r="B100" s="56"/>
      <c r="C100" s="44"/>
      <c r="D100" s="55"/>
      <c r="E100" s="23"/>
      <c r="F100" s="36"/>
      <c r="G100" s="45"/>
      <c r="H100" s="35"/>
    </row>
    <row r="101" spans="2:8" ht="66" x14ac:dyDescent="0.25">
      <c r="B101" s="56">
        <v>22</v>
      </c>
      <c r="C101" s="44" t="s">
        <v>167</v>
      </c>
      <c r="D101" s="38" t="s">
        <v>210</v>
      </c>
      <c r="E101" s="23">
        <v>500</v>
      </c>
      <c r="F101" s="36"/>
      <c r="G101" s="45">
        <f t="shared" si="1"/>
        <v>0</v>
      </c>
      <c r="H101" s="35"/>
    </row>
    <row r="102" spans="2:8" ht="15" x14ac:dyDescent="0.25">
      <c r="B102" s="56"/>
      <c r="C102" s="44"/>
      <c r="E102" s="23"/>
      <c r="F102" s="36"/>
      <c r="G102" s="45"/>
      <c r="H102" s="35"/>
    </row>
    <row r="103" spans="2:8" x14ac:dyDescent="0.2">
      <c r="C103" s="16" t="s">
        <v>13</v>
      </c>
      <c r="D103" s="1"/>
      <c r="E103" s="3"/>
      <c r="F103" s="3"/>
      <c r="G103" s="7">
        <f>SUM(G47:G102)</f>
        <v>0</v>
      </c>
    </row>
    <row r="105" spans="2:8" x14ac:dyDescent="0.2">
      <c r="B105" s="29" t="s">
        <v>6</v>
      </c>
      <c r="C105" s="11" t="s">
        <v>5</v>
      </c>
    </row>
    <row r="106" spans="2:8" x14ac:dyDescent="0.2">
      <c r="B106" s="29"/>
      <c r="C106" s="11"/>
    </row>
    <row r="107" spans="2:8" ht="90" x14ac:dyDescent="0.25">
      <c r="B107" s="56">
        <v>1</v>
      </c>
      <c r="C107" s="44" t="s">
        <v>168</v>
      </c>
      <c r="D107" s="38" t="s">
        <v>9</v>
      </c>
      <c r="E107" s="45">
        <v>303.5</v>
      </c>
      <c r="F107" s="39"/>
      <c r="G107" s="45">
        <f>+E107*F107</f>
        <v>0</v>
      </c>
    </row>
    <row r="108" spans="2:8" ht="15" x14ac:dyDescent="0.25">
      <c r="B108" s="56"/>
      <c r="C108" s="44"/>
      <c r="D108" s="38"/>
      <c r="E108" s="45"/>
      <c r="F108" s="39"/>
      <c r="G108" s="45"/>
    </row>
    <row r="109" spans="2:8" ht="75.75" customHeight="1" x14ac:dyDescent="0.25">
      <c r="B109" s="56">
        <v>2</v>
      </c>
      <c r="C109" s="44" t="s">
        <v>169</v>
      </c>
      <c r="D109" s="38" t="s">
        <v>9</v>
      </c>
      <c r="E109" s="45">
        <v>122.2</v>
      </c>
      <c r="F109" s="39"/>
      <c r="G109" s="45">
        <f t="shared" ref="G109:G142" si="2">+E109*F109</f>
        <v>0</v>
      </c>
    </row>
    <row r="110" spans="2:8" ht="15" x14ac:dyDescent="0.25">
      <c r="B110" s="56"/>
      <c r="C110" s="44"/>
      <c r="D110" s="38"/>
      <c r="E110" s="45"/>
      <c r="F110" s="39"/>
      <c r="G110" s="45"/>
    </row>
    <row r="111" spans="2:8" ht="75.75" customHeight="1" x14ac:dyDescent="0.25">
      <c r="B111" s="56">
        <v>3</v>
      </c>
      <c r="C111" s="44" t="s">
        <v>170</v>
      </c>
      <c r="D111" s="38" t="s">
        <v>9</v>
      </c>
      <c r="E111" s="45">
        <v>6.5</v>
      </c>
      <c r="F111" s="39"/>
      <c r="G111" s="45">
        <f t="shared" si="2"/>
        <v>0</v>
      </c>
    </row>
    <row r="112" spans="2:8" ht="15" x14ac:dyDescent="0.25">
      <c r="B112" s="56"/>
      <c r="C112" s="44"/>
      <c r="D112" s="38"/>
      <c r="E112" s="45"/>
      <c r="F112" s="39"/>
      <c r="G112" s="45"/>
    </row>
    <row r="113" spans="2:7" ht="76.5" customHeight="1" x14ac:dyDescent="0.25">
      <c r="B113" s="56">
        <v>4</v>
      </c>
      <c r="C113" s="44" t="s">
        <v>171</v>
      </c>
      <c r="D113" s="38" t="s">
        <v>9</v>
      </c>
      <c r="E113" s="45">
        <v>9.5</v>
      </c>
      <c r="F113" s="39"/>
      <c r="G113" s="45">
        <f t="shared" si="2"/>
        <v>0</v>
      </c>
    </row>
    <row r="114" spans="2:7" ht="15" x14ac:dyDescent="0.25">
      <c r="B114" s="56"/>
      <c r="C114" s="44"/>
      <c r="D114" s="38"/>
      <c r="E114" s="45"/>
      <c r="F114" s="39"/>
      <c r="G114" s="45"/>
    </row>
    <row r="115" spans="2:7" ht="120" x14ac:dyDescent="0.25">
      <c r="B115" s="56">
        <v>5</v>
      </c>
      <c r="C115" s="44" t="s">
        <v>172</v>
      </c>
      <c r="D115" s="38"/>
      <c r="E115" s="45"/>
      <c r="F115" s="39"/>
      <c r="G115" s="45"/>
    </row>
    <row r="116" spans="2:7" ht="15" x14ac:dyDescent="0.25">
      <c r="B116" s="56"/>
      <c r="C116" s="50" t="s">
        <v>45</v>
      </c>
      <c r="D116" s="38" t="s">
        <v>10</v>
      </c>
      <c r="E116" s="45">
        <v>6</v>
      </c>
      <c r="F116" s="39"/>
      <c r="G116" s="45">
        <f t="shared" si="2"/>
        <v>0</v>
      </c>
    </row>
    <row r="117" spans="2:7" ht="15" x14ac:dyDescent="0.25">
      <c r="B117" s="56"/>
      <c r="C117" s="50" t="s">
        <v>46</v>
      </c>
      <c r="D117" s="38" t="s">
        <v>10</v>
      </c>
      <c r="E117" s="45">
        <v>4</v>
      </c>
      <c r="F117" s="39"/>
      <c r="G117" s="45">
        <f t="shared" si="2"/>
        <v>0</v>
      </c>
    </row>
    <row r="118" spans="2:7" ht="15" x14ac:dyDescent="0.25">
      <c r="B118" s="56"/>
      <c r="C118" s="50" t="s">
        <v>47</v>
      </c>
      <c r="D118" s="38" t="s">
        <v>10</v>
      </c>
      <c r="E118" s="45">
        <v>1</v>
      </c>
      <c r="F118" s="39"/>
      <c r="G118" s="45">
        <f t="shared" si="2"/>
        <v>0</v>
      </c>
    </row>
    <row r="119" spans="2:7" ht="15" x14ac:dyDescent="0.25">
      <c r="B119" s="56"/>
      <c r="C119" s="50"/>
      <c r="D119" s="38"/>
      <c r="E119" s="45"/>
      <c r="F119" s="39"/>
      <c r="G119" s="45"/>
    </row>
    <row r="120" spans="2:7" ht="182.25" customHeight="1" x14ac:dyDescent="0.25">
      <c r="B120" s="56">
        <v>6</v>
      </c>
      <c r="C120" s="44" t="s">
        <v>267</v>
      </c>
      <c r="D120" s="38" t="s">
        <v>10</v>
      </c>
      <c r="E120" s="45">
        <v>2</v>
      </c>
      <c r="F120" s="39"/>
      <c r="G120" s="45">
        <f t="shared" si="2"/>
        <v>0</v>
      </c>
    </row>
    <row r="121" spans="2:7" ht="15" x14ac:dyDescent="0.25">
      <c r="B121" s="56"/>
      <c r="C121" s="50"/>
      <c r="D121" s="38"/>
      <c r="E121" s="45"/>
      <c r="F121" s="39"/>
      <c r="G121" s="45"/>
    </row>
    <row r="122" spans="2:7" ht="165" x14ac:dyDescent="0.25">
      <c r="B122" s="56">
        <v>7</v>
      </c>
      <c r="C122" s="44" t="s">
        <v>174</v>
      </c>
      <c r="D122" s="38" t="s">
        <v>10</v>
      </c>
      <c r="E122" s="45">
        <v>1</v>
      </c>
      <c r="F122" s="39"/>
      <c r="G122" s="45">
        <f t="shared" si="2"/>
        <v>0</v>
      </c>
    </row>
    <row r="123" spans="2:7" ht="15" x14ac:dyDescent="0.25">
      <c r="B123" s="56"/>
      <c r="C123" s="50"/>
      <c r="D123" s="38"/>
      <c r="E123" s="45"/>
      <c r="F123" s="39"/>
      <c r="G123" s="45"/>
    </row>
    <row r="124" spans="2:7" ht="75" x14ac:dyDescent="0.25">
      <c r="B124" s="56">
        <v>8</v>
      </c>
      <c r="C124" s="44" t="s">
        <v>173</v>
      </c>
      <c r="D124" s="38" t="s">
        <v>10</v>
      </c>
      <c r="E124" s="45">
        <v>4</v>
      </c>
      <c r="F124" s="39"/>
      <c r="G124" s="45">
        <f t="shared" si="2"/>
        <v>0</v>
      </c>
    </row>
    <row r="125" spans="2:7" ht="15" x14ac:dyDescent="0.25">
      <c r="B125" s="56"/>
      <c r="C125" s="50"/>
      <c r="D125" s="38"/>
      <c r="E125" s="45"/>
      <c r="F125" s="39"/>
      <c r="G125" s="45"/>
    </row>
    <row r="126" spans="2:7" ht="105" x14ac:dyDescent="0.25">
      <c r="B126" s="56">
        <v>9</v>
      </c>
      <c r="C126" s="44" t="s">
        <v>175</v>
      </c>
      <c r="D126" s="38" t="s">
        <v>10</v>
      </c>
      <c r="E126" s="45">
        <v>9</v>
      </c>
      <c r="F126" s="39"/>
      <c r="G126" s="45">
        <f t="shared" si="2"/>
        <v>0</v>
      </c>
    </row>
    <row r="127" spans="2:7" ht="15" x14ac:dyDescent="0.25">
      <c r="B127" s="56"/>
      <c r="C127" s="44"/>
      <c r="D127" s="38"/>
      <c r="E127" s="45"/>
      <c r="F127" s="39"/>
      <c r="G127" s="45"/>
    </row>
    <row r="128" spans="2:7" ht="90" x14ac:dyDescent="0.25">
      <c r="B128" s="56">
        <v>10</v>
      </c>
      <c r="C128" s="44" t="s">
        <v>268</v>
      </c>
      <c r="D128" s="38" t="s">
        <v>10</v>
      </c>
      <c r="E128" s="45">
        <v>4</v>
      </c>
      <c r="F128" s="39"/>
      <c r="G128" s="45">
        <f t="shared" si="2"/>
        <v>0</v>
      </c>
    </row>
    <row r="129" spans="2:7" ht="15" x14ac:dyDescent="0.25">
      <c r="B129" s="56"/>
      <c r="C129" s="44"/>
      <c r="D129" s="38"/>
      <c r="E129" s="45"/>
      <c r="F129" s="39"/>
      <c r="G129" s="45"/>
    </row>
    <row r="130" spans="2:7" ht="90" x14ac:dyDescent="0.25">
      <c r="B130" s="56">
        <v>11</v>
      </c>
      <c r="C130" s="53" t="s">
        <v>176</v>
      </c>
      <c r="D130" s="38" t="s">
        <v>27</v>
      </c>
      <c r="E130" s="45">
        <v>1</v>
      </c>
      <c r="F130" s="39"/>
      <c r="G130" s="45">
        <f t="shared" si="2"/>
        <v>0</v>
      </c>
    </row>
    <row r="131" spans="2:7" ht="15" x14ac:dyDescent="0.25">
      <c r="B131" s="56"/>
      <c r="C131" s="50"/>
      <c r="D131" s="38"/>
      <c r="F131" s="19"/>
      <c r="G131" s="45"/>
    </row>
    <row r="132" spans="2:7" ht="196.5" customHeight="1" x14ac:dyDescent="0.25">
      <c r="B132" s="56">
        <v>12</v>
      </c>
      <c r="C132" s="53" t="s">
        <v>177</v>
      </c>
      <c r="D132" s="38" t="s">
        <v>10</v>
      </c>
      <c r="E132" s="2">
        <v>4</v>
      </c>
      <c r="F132" s="19"/>
      <c r="G132" s="45">
        <f t="shared" si="2"/>
        <v>0</v>
      </c>
    </row>
    <row r="133" spans="2:7" ht="15" x14ac:dyDescent="0.25">
      <c r="B133" s="56"/>
      <c r="C133" s="50"/>
      <c r="D133" s="38"/>
      <c r="F133" s="19"/>
      <c r="G133" s="45"/>
    </row>
    <row r="134" spans="2:7" ht="15" x14ac:dyDescent="0.25">
      <c r="B134" s="56">
        <v>13</v>
      </c>
      <c r="C134" s="53" t="s">
        <v>178</v>
      </c>
      <c r="D134" s="38" t="s">
        <v>10</v>
      </c>
      <c r="E134" s="2">
        <v>1</v>
      </c>
      <c r="F134" s="19"/>
      <c r="G134" s="45">
        <f t="shared" si="2"/>
        <v>0</v>
      </c>
    </row>
    <row r="135" spans="2:7" ht="15" x14ac:dyDescent="0.25">
      <c r="B135" s="56"/>
      <c r="C135" s="53"/>
      <c r="D135" s="38"/>
      <c r="F135" s="19"/>
      <c r="G135" s="45"/>
    </row>
    <row r="136" spans="2:7" ht="30" x14ac:dyDescent="0.25">
      <c r="B136" s="56">
        <v>14</v>
      </c>
      <c r="C136" s="53" t="s">
        <v>183</v>
      </c>
      <c r="D136" s="38" t="s">
        <v>10</v>
      </c>
      <c r="E136" s="2">
        <v>3</v>
      </c>
      <c r="F136" s="19"/>
      <c r="G136" s="45">
        <f t="shared" si="2"/>
        <v>0</v>
      </c>
    </row>
    <row r="137" spans="2:7" ht="15" x14ac:dyDescent="0.25">
      <c r="B137" s="56"/>
      <c r="C137" s="53"/>
      <c r="D137" s="38"/>
      <c r="F137" s="19"/>
      <c r="G137" s="45"/>
    </row>
    <row r="138" spans="2:7" ht="75" x14ac:dyDescent="0.25">
      <c r="B138" s="56">
        <v>15</v>
      </c>
      <c r="C138" s="53" t="s">
        <v>184</v>
      </c>
      <c r="D138" s="38" t="s">
        <v>10</v>
      </c>
      <c r="E138" s="2">
        <v>1</v>
      </c>
      <c r="F138" s="19"/>
      <c r="G138" s="45">
        <f t="shared" si="2"/>
        <v>0</v>
      </c>
    </row>
    <row r="139" spans="2:7" ht="15" x14ac:dyDescent="0.25">
      <c r="B139" s="56"/>
      <c r="C139" s="53"/>
      <c r="D139" s="38"/>
      <c r="F139" s="19"/>
      <c r="G139" s="45"/>
    </row>
    <row r="140" spans="2:7" ht="59.25" customHeight="1" x14ac:dyDescent="0.25">
      <c r="B140" s="56">
        <v>16</v>
      </c>
      <c r="C140" s="53" t="s">
        <v>207</v>
      </c>
      <c r="D140" s="38" t="s">
        <v>10</v>
      </c>
      <c r="E140" s="2">
        <v>1</v>
      </c>
      <c r="F140" s="19"/>
      <c r="G140" s="45">
        <f t="shared" si="2"/>
        <v>0</v>
      </c>
    </row>
    <row r="141" spans="2:7" ht="15" x14ac:dyDescent="0.25">
      <c r="B141" s="56"/>
      <c r="C141" s="53"/>
      <c r="D141" s="38"/>
      <c r="F141" s="19"/>
      <c r="G141" s="45"/>
    </row>
    <row r="142" spans="2:7" ht="45" x14ac:dyDescent="0.25">
      <c r="B142" s="56">
        <v>17</v>
      </c>
      <c r="C142" s="53" t="s">
        <v>60</v>
      </c>
      <c r="D142" s="38" t="s">
        <v>10</v>
      </c>
      <c r="E142" s="45">
        <v>1</v>
      </c>
      <c r="F142" s="39"/>
      <c r="G142" s="45">
        <f t="shared" si="2"/>
        <v>0</v>
      </c>
    </row>
    <row r="143" spans="2:7" ht="15" x14ac:dyDescent="0.2">
      <c r="B143" s="56"/>
      <c r="F143" s="4"/>
      <c r="G143" s="5"/>
    </row>
    <row r="144" spans="2:7" x14ac:dyDescent="0.2">
      <c r="C144" s="16" t="s">
        <v>14</v>
      </c>
      <c r="D144" s="1"/>
      <c r="E144" s="3"/>
      <c r="F144" s="3"/>
      <c r="G144" s="7">
        <f>SUM(G107:G143)</f>
        <v>0</v>
      </c>
    </row>
    <row r="145" spans="2:12" x14ac:dyDescent="0.2">
      <c r="C145" s="11"/>
      <c r="G145" s="6"/>
    </row>
    <row r="146" spans="2:12" ht="15" x14ac:dyDescent="0.25">
      <c r="B146" s="29" t="s">
        <v>16</v>
      </c>
      <c r="C146" s="11" t="s">
        <v>7</v>
      </c>
      <c r="D146" s="38"/>
      <c r="L146" s="12"/>
    </row>
    <row r="147" spans="2:12" ht="15" x14ac:dyDescent="0.25">
      <c r="B147" s="57"/>
      <c r="C147" s="11"/>
      <c r="D147" s="38"/>
      <c r="L147" s="12"/>
    </row>
    <row r="148" spans="2:12" ht="30" x14ac:dyDescent="0.25">
      <c r="B148" s="56">
        <v>1</v>
      </c>
      <c r="C148" s="44" t="s">
        <v>62</v>
      </c>
      <c r="D148" s="38" t="s">
        <v>49</v>
      </c>
      <c r="E148" s="45">
        <f>E29</f>
        <v>308</v>
      </c>
      <c r="F148" s="39"/>
      <c r="G148" s="45">
        <f t="shared" ref="G148:G160" si="3">+E148*F148</f>
        <v>0</v>
      </c>
      <c r="L148" s="12"/>
    </row>
    <row r="149" spans="2:12" ht="15" x14ac:dyDescent="0.25">
      <c r="B149" s="56"/>
      <c r="C149" s="44"/>
      <c r="D149" s="38"/>
      <c r="E149" s="45"/>
      <c r="F149" s="39"/>
      <c r="G149" s="45"/>
      <c r="L149" s="12"/>
    </row>
    <row r="150" spans="2:12" ht="30" x14ac:dyDescent="0.25">
      <c r="B150" s="56">
        <v>2</v>
      </c>
      <c r="C150" s="44" t="s">
        <v>61</v>
      </c>
      <c r="D150" s="38" t="s">
        <v>9</v>
      </c>
      <c r="E150" s="45">
        <f>E27</f>
        <v>5</v>
      </c>
      <c r="F150" s="39"/>
      <c r="G150" s="45">
        <f t="shared" si="3"/>
        <v>0</v>
      </c>
      <c r="L150" s="12"/>
    </row>
    <row r="151" spans="2:12" ht="15" x14ac:dyDescent="0.25">
      <c r="B151" s="56"/>
      <c r="C151" s="44"/>
      <c r="D151" s="38"/>
      <c r="E151" s="45"/>
      <c r="F151" s="39"/>
      <c r="G151" s="45"/>
      <c r="L151" s="12"/>
    </row>
    <row r="152" spans="2:12" ht="30" x14ac:dyDescent="0.25">
      <c r="B152" s="56">
        <v>3</v>
      </c>
      <c r="C152" s="44" t="s">
        <v>33</v>
      </c>
      <c r="D152" s="38" t="s">
        <v>49</v>
      </c>
      <c r="E152" s="45">
        <f>E148</f>
        <v>308</v>
      </c>
      <c r="F152" s="39"/>
      <c r="G152" s="45">
        <f t="shared" si="3"/>
        <v>0</v>
      </c>
      <c r="L152" s="12"/>
    </row>
    <row r="153" spans="2:12" ht="15" x14ac:dyDescent="0.25">
      <c r="B153" s="56"/>
      <c r="C153" s="44"/>
      <c r="D153" s="38"/>
      <c r="E153" s="45"/>
      <c r="F153" s="39"/>
      <c r="G153" s="45"/>
      <c r="L153" s="12"/>
    </row>
    <row r="154" spans="2:12" ht="31.5" customHeight="1" x14ac:dyDescent="0.25">
      <c r="B154" s="56">
        <v>4</v>
      </c>
      <c r="C154" s="44" t="s">
        <v>63</v>
      </c>
      <c r="D154" s="38" t="s">
        <v>49</v>
      </c>
      <c r="E154" s="45">
        <f>E152+E31</f>
        <v>314</v>
      </c>
      <c r="F154" s="39"/>
      <c r="G154" s="45">
        <f t="shared" si="3"/>
        <v>0</v>
      </c>
      <c r="L154" s="12"/>
    </row>
    <row r="155" spans="2:12" ht="15" x14ac:dyDescent="0.25">
      <c r="B155" s="56"/>
      <c r="C155" s="44"/>
      <c r="D155" s="38"/>
      <c r="E155" s="45"/>
      <c r="F155" s="39"/>
      <c r="G155" s="45"/>
      <c r="L155" s="12"/>
    </row>
    <row r="156" spans="2:12" ht="30" x14ac:dyDescent="0.25">
      <c r="B156" s="56">
        <v>5</v>
      </c>
      <c r="C156" s="44" t="s">
        <v>34</v>
      </c>
      <c r="D156" s="38" t="s">
        <v>49</v>
      </c>
      <c r="E156" s="45">
        <f>E154</f>
        <v>314</v>
      </c>
      <c r="F156" s="39"/>
      <c r="G156" s="45">
        <f t="shared" si="3"/>
        <v>0</v>
      </c>
      <c r="L156" s="12"/>
    </row>
    <row r="157" spans="2:12" ht="15" x14ac:dyDescent="0.25">
      <c r="B157" s="56"/>
      <c r="C157" s="44"/>
      <c r="D157" s="38"/>
      <c r="E157" s="45"/>
      <c r="F157" s="39"/>
      <c r="G157" s="45"/>
      <c r="L157" s="12"/>
    </row>
    <row r="158" spans="2:12" ht="30" x14ac:dyDescent="0.25">
      <c r="B158" s="56">
        <v>6</v>
      </c>
      <c r="C158" s="44" t="s">
        <v>124</v>
      </c>
      <c r="D158" s="38" t="s">
        <v>9</v>
      </c>
      <c r="E158" s="45">
        <v>42</v>
      </c>
      <c r="F158" s="39"/>
      <c r="G158" s="45">
        <f t="shared" si="3"/>
        <v>0</v>
      </c>
      <c r="L158" s="12"/>
    </row>
    <row r="159" spans="2:12" ht="15" x14ac:dyDescent="0.25">
      <c r="B159" s="56"/>
      <c r="C159" s="44"/>
      <c r="D159" s="38"/>
      <c r="E159" s="45"/>
      <c r="F159" s="39"/>
      <c r="G159" s="45"/>
      <c r="L159" s="12"/>
    </row>
    <row r="160" spans="2:12" ht="30" x14ac:dyDescent="0.25">
      <c r="B160" s="56">
        <v>7</v>
      </c>
      <c r="C160" s="44" t="s">
        <v>21</v>
      </c>
      <c r="D160" s="38" t="s">
        <v>9</v>
      </c>
      <c r="E160" s="45">
        <f>E13</f>
        <v>424.7</v>
      </c>
      <c r="F160" s="39"/>
      <c r="G160" s="45">
        <f t="shared" si="3"/>
        <v>0</v>
      </c>
    </row>
    <row r="161" spans="1:12" s="18" customFormat="1" ht="15" x14ac:dyDescent="0.25">
      <c r="A161" s="25"/>
      <c r="B161" s="56"/>
      <c r="C161" s="44"/>
      <c r="D161" s="38"/>
      <c r="E161" s="45"/>
      <c r="F161" s="39"/>
      <c r="G161" s="45"/>
      <c r="I161"/>
      <c r="J161"/>
      <c r="K161"/>
      <c r="L161"/>
    </row>
    <row r="162" spans="1:12" s="18" customFormat="1" ht="15" x14ac:dyDescent="0.25">
      <c r="A162" s="25"/>
      <c r="B162" s="56">
        <v>8</v>
      </c>
      <c r="C162" s="44" t="s">
        <v>23</v>
      </c>
      <c r="D162" s="38" t="s">
        <v>9</v>
      </c>
      <c r="E162" s="45">
        <f>E160</f>
        <v>424.7</v>
      </c>
      <c r="F162" s="39"/>
      <c r="G162" s="45">
        <f>+E162*F162</f>
        <v>0</v>
      </c>
      <c r="I162"/>
      <c r="J162"/>
      <c r="K162"/>
      <c r="L162"/>
    </row>
    <row r="163" spans="1:12" s="18" customFormat="1" ht="15" x14ac:dyDescent="0.25">
      <c r="A163" s="25"/>
      <c r="B163" s="56"/>
      <c r="C163" s="44"/>
      <c r="D163" s="38"/>
      <c r="E163" s="45"/>
      <c r="F163" s="39"/>
      <c r="G163" s="45"/>
      <c r="I163"/>
      <c r="J163"/>
      <c r="K163"/>
      <c r="L163"/>
    </row>
    <row r="164" spans="1:12" s="18" customFormat="1" ht="15" x14ac:dyDescent="0.25">
      <c r="A164" s="25"/>
      <c r="B164" s="56">
        <v>9</v>
      </c>
      <c r="C164" s="44" t="s">
        <v>22</v>
      </c>
      <c r="D164" s="38" t="s">
        <v>9</v>
      </c>
      <c r="E164" s="45">
        <f>E162</f>
        <v>424.7</v>
      </c>
      <c r="F164" s="39"/>
      <c r="G164" s="45">
        <f>+E164*F164</f>
        <v>0</v>
      </c>
      <c r="I164"/>
      <c r="J164"/>
      <c r="K164"/>
      <c r="L164"/>
    </row>
    <row r="165" spans="1:12" s="18" customFormat="1" ht="15" x14ac:dyDescent="0.25">
      <c r="A165" s="25"/>
      <c r="B165" s="56"/>
      <c r="C165" s="50"/>
      <c r="D165" s="38"/>
      <c r="E165" s="45"/>
      <c r="F165" s="45"/>
      <c r="G165" s="45"/>
      <c r="I165"/>
      <c r="J165"/>
      <c r="K165"/>
      <c r="L165"/>
    </row>
    <row r="166" spans="1:12" s="18" customFormat="1" ht="15" x14ac:dyDescent="0.25">
      <c r="A166" s="25"/>
      <c r="B166" s="56">
        <v>10</v>
      </c>
      <c r="C166" s="50" t="s">
        <v>28</v>
      </c>
      <c r="D166" s="38" t="s">
        <v>27</v>
      </c>
      <c r="E166" s="45">
        <v>1</v>
      </c>
      <c r="F166" s="51"/>
      <c r="G166" s="45">
        <f>+E166*F166</f>
        <v>0</v>
      </c>
      <c r="I166"/>
      <c r="J166"/>
      <c r="K166"/>
      <c r="L166"/>
    </row>
    <row r="167" spans="1:12" s="18" customFormat="1" ht="15" x14ac:dyDescent="0.2">
      <c r="A167" s="25"/>
      <c r="B167" s="56"/>
      <c r="C167" s="12"/>
      <c r="D167"/>
      <c r="E167" s="2"/>
      <c r="F167" s="31"/>
      <c r="G167" s="5"/>
      <c r="I167"/>
      <c r="J167"/>
      <c r="K167"/>
      <c r="L167"/>
    </row>
    <row r="168" spans="1:12" s="18" customFormat="1" ht="15" x14ac:dyDescent="0.2">
      <c r="A168" s="25"/>
      <c r="B168" s="56"/>
      <c r="C168" s="16" t="s">
        <v>15</v>
      </c>
      <c r="D168" s="1"/>
      <c r="E168" s="3"/>
      <c r="F168" s="3"/>
      <c r="G168" s="7">
        <f>SUM(G147:G166)</f>
        <v>0</v>
      </c>
      <c r="I168"/>
      <c r="J168"/>
      <c r="K168"/>
      <c r="L168"/>
    </row>
    <row r="173" spans="1:12" s="18" customFormat="1" x14ac:dyDescent="0.2">
      <c r="A173" s="25"/>
      <c r="B173" s="17"/>
      <c r="C173"/>
      <c r="D173"/>
      <c r="E173" s="2"/>
      <c r="F173" s="2"/>
      <c r="G173" s="2"/>
      <c r="I173"/>
      <c r="J173"/>
      <c r="K173"/>
      <c r="L173"/>
    </row>
    <row r="174" spans="1:12" s="18" customFormat="1" x14ac:dyDescent="0.2">
      <c r="A174" s="25"/>
      <c r="B174" s="17"/>
      <c r="C174"/>
      <c r="D174"/>
      <c r="E174" s="2"/>
      <c r="F174" s="2"/>
      <c r="G174" s="2"/>
      <c r="I174"/>
      <c r="J174"/>
      <c r="K174"/>
      <c r="L174"/>
    </row>
    <row r="187" spans="3:3" x14ac:dyDescent="0.2">
      <c r="C187" s="20"/>
    </row>
  </sheetData>
  <mergeCells count="10">
    <mergeCell ref="D7:F7"/>
    <mergeCell ref="D8:F8"/>
    <mergeCell ref="D9:F9"/>
    <mergeCell ref="D10:F10"/>
    <mergeCell ref="B1:G1"/>
    <mergeCell ref="B2:G2"/>
    <mergeCell ref="B3:G3"/>
    <mergeCell ref="B4:G4"/>
    <mergeCell ref="D5:F5"/>
    <mergeCell ref="D6:F6"/>
  </mergeCells>
  <printOptions gridLines="1"/>
  <pageMargins left="1.1023622047244095" right="0.19685039370078741" top="0.70866141732283472" bottom="0.47244094488188981" header="0" footer="0"/>
  <pageSetup paperSize="9" orientation="portrait" r:id="rId1"/>
  <headerFooter alignWithMargins="0">
    <oddHeader>&amp;L&amp;"Arial Narrow,Navadno"&amp;9KANALIZACIJA MALE ŽABLJE&amp;C&amp;"Arial Narrow,Navadno"&amp;9METEORNI KANAL M1&amp;R&amp;"Arial Narrow,Navadno"&amp;9DETAJL INFRASTRUKTURA d.o.o., NA PRODU 13, Vipava</oddHeader>
    <oddFooter>&amp;C&amp;9stran&amp;P</oddFooter>
  </headerFooter>
  <rowBreaks count="2" manualBreakCount="2">
    <brk id="10" min="1" max="6" man="1"/>
    <brk id="58" min="1" max="6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499984740745262"/>
  </sheetPr>
  <dimension ref="A1:L149"/>
  <sheetViews>
    <sheetView view="pageBreakPreview" zoomScaleNormal="100" zoomScaleSheetLayoutView="100" workbookViewId="0">
      <selection activeCell="F59" sqref="F59"/>
    </sheetView>
  </sheetViews>
  <sheetFormatPr defaultRowHeight="12.75" x14ac:dyDescent="0.2"/>
  <cols>
    <col min="1" max="1" width="9.140625" style="25"/>
    <col min="2" max="2" width="6.7109375" style="17" customWidth="1"/>
    <col min="3" max="3" width="42.7109375" style="12" customWidth="1"/>
    <col min="4" max="4" width="8.140625" customWidth="1"/>
    <col min="5" max="5" width="9.140625" style="2" customWidth="1"/>
    <col min="6" max="6" width="9.42578125" style="2" customWidth="1"/>
    <col min="7" max="7" width="13.85546875" style="2" customWidth="1"/>
    <col min="8" max="8" width="14.7109375" style="18" customWidth="1"/>
    <col min="9" max="10" width="11.7109375" bestFit="1" customWidth="1"/>
  </cols>
  <sheetData>
    <row r="1" spans="1:12" ht="38.25" customHeight="1" x14ac:dyDescent="0.25">
      <c r="B1" s="248" t="s">
        <v>53</v>
      </c>
      <c r="C1" s="249"/>
      <c r="D1" s="249"/>
      <c r="E1" s="249"/>
      <c r="F1" s="249"/>
      <c r="G1" s="249"/>
    </row>
    <row r="2" spans="1:12" ht="16.5" x14ac:dyDescent="0.25">
      <c r="B2" s="250" t="s">
        <v>54</v>
      </c>
      <c r="C2" s="250"/>
      <c r="D2" s="250"/>
      <c r="E2" s="250"/>
      <c r="F2" s="250"/>
      <c r="G2" s="250"/>
    </row>
    <row r="3" spans="1:12" ht="18" customHeight="1" x14ac:dyDescent="0.25">
      <c r="B3" s="250" t="s">
        <v>18</v>
      </c>
      <c r="C3" s="250"/>
      <c r="D3" s="250"/>
      <c r="E3" s="250"/>
      <c r="F3" s="250"/>
      <c r="G3" s="250"/>
    </row>
    <row r="4" spans="1:12" ht="13.5" thickBot="1" x14ac:dyDescent="0.25">
      <c r="B4" s="251"/>
      <c r="C4" s="251"/>
      <c r="D4" s="251"/>
      <c r="E4" s="251"/>
      <c r="F4" s="251"/>
      <c r="G4" s="251"/>
    </row>
    <row r="5" spans="1:12" ht="15" x14ac:dyDescent="0.2">
      <c r="B5" s="26" t="s">
        <v>0</v>
      </c>
      <c r="C5" s="13" t="s">
        <v>1</v>
      </c>
      <c r="D5" s="252"/>
      <c r="E5" s="252"/>
      <c r="F5" s="252"/>
      <c r="G5" s="8">
        <f>+G23</f>
        <v>0</v>
      </c>
    </row>
    <row r="6" spans="1:12" ht="15" x14ac:dyDescent="0.2">
      <c r="B6" s="27" t="s">
        <v>2</v>
      </c>
      <c r="C6" s="14" t="s">
        <v>30</v>
      </c>
      <c r="D6" s="245"/>
      <c r="E6" s="245"/>
      <c r="F6" s="245"/>
      <c r="G6" s="9">
        <f>G37</f>
        <v>0</v>
      </c>
    </row>
    <row r="7" spans="1:12" s="18" customFormat="1" ht="15" x14ac:dyDescent="0.2">
      <c r="A7" s="25"/>
      <c r="B7" s="27" t="s">
        <v>4</v>
      </c>
      <c r="C7" s="14" t="s">
        <v>3</v>
      </c>
      <c r="D7" s="245"/>
      <c r="E7" s="245"/>
      <c r="F7" s="245"/>
      <c r="G7" s="9">
        <f>+G79</f>
        <v>0</v>
      </c>
      <c r="I7"/>
      <c r="J7"/>
      <c r="K7"/>
      <c r="L7"/>
    </row>
    <row r="8" spans="1:12" s="18" customFormat="1" ht="15" x14ac:dyDescent="0.2">
      <c r="A8" s="25"/>
      <c r="B8" s="27" t="s">
        <v>6</v>
      </c>
      <c r="C8" s="14" t="s">
        <v>5</v>
      </c>
      <c r="D8" s="245"/>
      <c r="E8" s="245"/>
      <c r="F8" s="245"/>
      <c r="G8" s="9">
        <f>+G106</f>
        <v>0</v>
      </c>
      <c r="I8"/>
      <c r="J8"/>
      <c r="K8"/>
      <c r="L8"/>
    </row>
    <row r="9" spans="1:12" s="18" customFormat="1" ht="15.75" thickBot="1" x14ac:dyDescent="0.25">
      <c r="A9" s="25"/>
      <c r="B9" s="28" t="s">
        <v>16</v>
      </c>
      <c r="C9" s="15" t="s">
        <v>7</v>
      </c>
      <c r="D9" s="246"/>
      <c r="E9" s="246"/>
      <c r="F9" s="246"/>
      <c r="G9" s="10">
        <f>+G130</f>
        <v>0</v>
      </c>
      <c r="I9"/>
      <c r="J9"/>
      <c r="K9"/>
      <c r="L9"/>
    </row>
    <row r="10" spans="1:12" s="18" customFormat="1" ht="16.5" thickTop="1" thickBot="1" x14ac:dyDescent="0.25">
      <c r="A10" s="25"/>
      <c r="B10" s="32"/>
      <c r="C10" s="33" t="s">
        <v>24</v>
      </c>
      <c r="D10" s="247"/>
      <c r="E10" s="247"/>
      <c r="F10" s="247"/>
      <c r="G10" s="34">
        <f>SUM(G5:G9)</f>
        <v>0</v>
      </c>
      <c r="I10"/>
      <c r="J10"/>
      <c r="K10"/>
      <c r="L10"/>
    </row>
    <row r="11" spans="1:12" s="18" customFormat="1" x14ac:dyDescent="0.2">
      <c r="A11" s="25"/>
      <c r="B11" s="29" t="s">
        <v>0</v>
      </c>
      <c r="C11" s="11" t="s">
        <v>8</v>
      </c>
      <c r="D11"/>
      <c r="E11" s="2"/>
      <c r="F11" s="2"/>
      <c r="G11" s="2"/>
      <c r="I11"/>
      <c r="J11"/>
      <c r="K11"/>
      <c r="L11"/>
    </row>
    <row r="12" spans="1:12" ht="15" x14ac:dyDescent="0.2">
      <c r="B12" s="56"/>
    </row>
    <row r="13" spans="1:12" s="18" customFormat="1" ht="15.75" customHeight="1" x14ac:dyDescent="0.25">
      <c r="A13" s="25"/>
      <c r="B13" s="56">
        <v>1</v>
      </c>
      <c r="C13" s="44" t="s">
        <v>25</v>
      </c>
      <c r="D13" s="38" t="s">
        <v>9</v>
      </c>
      <c r="E13" s="45">
        <v>504.4</v>
      </c>
      <c r="F13" s="39"/>
      <c r="G13" s="45">
        <f>+E13*F13</f>
        <v>0</v>
      </c>
      <c r="I13"/>
      <c r="J13"/>
      <c r="K13"/>
      <c r="L13"/>
    </row>
    <row r="14" spans="1:12" s="18" customFormat="1" ht="15" x14ac:dyDescent="0.2">
      <c r="A14" s="25"/>
      <c r="B14" s="56"/>
      <c r="C14" s="43"/>
      <c r="D14" s="40"/>
      <c r="E14" s="41"/>
      <c r="F14" s="42"/>
      <c r="G14" s="41"/>
      <c r="I14"/>
      <c r="J14"/>
      <c r="K14"/>
      <c r="L14"/>
    </row>
    <row r="15" spans="1:12" s="18" customFormat="1" ht="30" x14ac:dyDescent="0.25">
      <c r="A15" s="25"/>
      <c r="B15" s="56">
        <v>2</v>
      </c>
      <c r="C15" s="44" t="s">
        <v>17</v>
      </c>
      <c r="D15" s="38" t="s">
        <v>10</v>
      </c>
      <c r="E15" s="45">
        <v>23</v>
      </c>
      <c r="F15" s="39"/>
      <c r="G15" s="45">
        <f>+E15*F15</f>
        <v>0</v>
      </c>
      <c r="I15"/>
      <c r="J15"/>
      <c r="K15"/>
      <c r="L15"/>
    </row>
    <row r="16" spans="1:12" s="18" customFormat="1" ht="15" x14ac:dyDescent="0.25">
      <c r="A16" s="25"/>
      <c r="B16" s="56"/>
      <c r="C16" s="44"/>
      <c r="D16" s="38"/>
      <c r="E16" s="45"/>
      <c r="F16" s="39"/>
      <c r="G16" s="45"/>
      <c r="I16"/>
      <c r="J16"/>
      <c r="K16"/>
      <c r="L16"/>
    </row>
    <row r="17" spans="1:12" s="18" customFormat="1" ht="165" x14ac:dyDescent="0.25">
      <c r="A17" s="25"/>
      <c r="B17" s="56">
        <v>3</v>
      </c>
      <c r="C17" s="44" t="s">
        <v>64</v>
      </c>
      <c r="D17" s="38" t="s">
        <v>27</v>
      </c>
      <c r="E17" s="45">
        <v>1</v>
      </c>
      <c r="F17" s="39"/>
      <c r="G17" s="45">
        <f>+E17*F17</f>
        <v>0</v>
      </c>
      <c r="I17"/>
      <c r="J17"/>
      <c r="K17"/>
      <c r="L17"/>
    </row>
    <row r="18" spans="1:12" s="18" customFormat="1" ht="15" x14ac:dyDescent="0.25">
      <c r="A18" s="25"/>
      <c r="B18" s="56"/>
      <c r="C18" s="44"/>
      <c r="D18" s="38"/>
      <c r="E18" s="45"/>
      <c r="F18" s="39"/>
      <c r="G18" s="45"/>
      <c r="I18"/>
      <c r="J18"/>
      <c r="K18"/>
      <c r="L18"/>
    </row>
    <row r="19" spans="1:12" s="18" customFormat="1" ht="60" x14ac:dyDescent="0.25">
      <c r="A19" s="25"/>
      <c r="B19" s="56">
        <v>4</v>
      </c>
      <c r="C19" s="58" t="s">
        <v>67</v>
      </c>
      <c r="D19" s="38" t="s">
        <v>27</v>
      </c>
      <c r="E19" s="45">
        <v>0.13</v>
      </c>
      <c r="F19" s="39"/>
      <c r="G19" s="45">
        <f>+E19*F19</f>
        <v>0</v>
      </c>
      <c r="I19"/>
      <c r="J19"/>
      <c r="K19"/>
      <c r="L19"/>
    </row>
    <row r="20" spans="1:12" s="18" customFormat="1" ht="15" x14ac:dyDescent="0.25">
      <c r="A20" s="25"/>
      <c r="B20" s="56"/>
      <c r="C20" s="44"/>
      <c r="D20" s="38"/>
      <c r="E20" s="45"/>
      <c r="F20" s="39"/>
      <c r="G20" s="45"/>
      <c r="I20"/>
      <c r="J20"/>
      <c r="K20"/>
      <c r="L20"/>
    </row>
    <row r="21" spans="1:12" s="18" customFormat="1" ht="45" x14ac:dyDescent="0.25">
      <c r="A21" s="25"/>
      <c r="B21" s="56">
        <v>5</v>
      </c>
      <c r="C21" s="44" t="s">
        <v>35</v>
      </c>
      <c r="D21" s="38" t="s">
        <v>27</v>
      </c>
      <c r="E21" s="45">
        <f>E19</f>
        <v>0.13</v>
      </c>
      <c r="F21" s="39"/>
      <c r="G21" s="45">
        <f>+E21*F21</f>
        <v>0</v>
      </c>
      <c r="I21"/>
      <c r="J21"/>
      <c r="K21"/>
      <c r="L21"/>
    </row>
    <row r="22" spans="1:12" s="18" customFormat="1" ht="10.5" customHeight="1" x14ac:dyDescent="0.2">
      <c r="A22" s="25"/>
      <c r="B22" s="56"/>
      <c r="C22" s="30"/>
      <c r="D22"/>
      <c r="E22" s="2"/>
      <c r="F22" s="4"/>
      <c r="G22" s="5"/>
      <c r="I22"/>
      <c r="J22"/>
      <c r="K22"/>
      <c r="L22"/>
    </row>
    <row r="23" spans="1:12" s="18" customFormat="1" ht="15" x14ac:dyDescent="0.2">
      <c r="A23" s="25"/>
      <c r="B23" s="56"/>
      <c r="C23" s="16" t="s">
        <v>12</v>
      </c>
      <c r="D23" s="1"/>
      <c r="E23" s="3"/>
      <c r="F23" s="3"/>
      <c r="G23" s="7">
        <f>SUM(G13:G22)</f>
        <v>0</v>
      </c>
      <c r="I23"/>
      <c r="J23"/>
      <c r="K23"/>
      <c r="L23"/>
    </row>
    <row r="24" spans="1:12" s="18" customFormat="1" ht="15" x14ac:dyDescent="0.25">
      <c r="A24" s="25"/>
      <c r="B24" s="17"/>
      <c r="C24" s="21"/>
      <c r="D24" s="55"/>
      <c r="E24" s="23"/>
      <c r="F24" s="23"/>
      <c r="G24" s="24"/>
      <c r="I24"/>
      <c r="J24"/>
      <c r="K24"/>
      <c r="L24"/>
    </row>
    <row r="25" spans="1:12" s="18" customFormat="1" ht="15" x14ac:dyDescent="0.25">
      <c r="A25" s="25"/>
      <c r="B25" s="29" t="s">
        <v>2</v>
      </c>
      <c r="C25" s="21" t="s">
        <v>30</v>
      </c>
      <c r="D25" s="55"/>
      <c r="E25" s="23"/>
      <c r="F25" s="66"/>
      <c r="G25" s="24"/>
      <c r="I25"/>
      <c r="J25"/>
      <c r="K25"/>
      <c r="L25"/>
    </row>
    <row r="26" spans="1:12" s="18" customFormat="1" ht="15" x14ac:dyDescent="0.25">
      <c r="A26" s="25"/>
      <c r="B26" s="56"/>
      <c r="C26" s="21"/>
      <c r="D26" s="55"/>
      <c r="E26" s="23"/>
      <c r="F26" s="66"/>
      <c r="G26" s="24"/>
      <c r="I26"/>
      <c r="J26"/>
      <c r="K26"/>
      <c r="L26"/>
    </row>
    <row r="27" spans="1:12" s="18" customFormat="1" ht="30" x14ac:dyDescent="0.25">
      <c r="A27" s="25"/>
      <c r="B27" s="56">
        <v>1</v>
      </c>
      <c r="C27" s="52" t="s">
        <v>32</v>
      </c>
      <c r="D27" s="55" t="s">
        <v>9</v>
      </c>
      <c r="E27" s="23">
        <v>264</v>
      </c>
      <c r="F27" s="39"/>
      <c r="G27" s="45">
        <f>F27*E27</f>
        <v>0</v>
      </c>
      <c r="I27"/>
      <c r="J27"/>
      <c r="K27"/>
      <c r="L27"/>
    </row>
    <row r="28" spans="1:12" s="18" customFormat="1" ht="15" x14ac:dyDescent="0.25">
      <c r="A28" s="25"/>
      <c r="B28" s="56"/>
      <c r="C28" s="52"/>
      <c r="D28" s="55"/>
      <c r="E28" s="23"/>
      <c r="F28" s="39"/>
      <c r="G28" s="45"/>
      <c r="I28"/>
      <c r="J28"/>
      <c r="K28"/>
      <c r="L28"/>
    </row>
    <row r="29" spans="1:12" s="18" customFormat="1" ht="90" x14ac:dyDescent="0.25">
      <c r="A29" s="25"/>
      <c r="B29" s="56">
        <v>2</v>
      </c>
      <c r="C29" s="52" t="s">
        <v>42</v>
      </c>
      <c r="D29" s="38" t="s">
        <v>49</v>
      </c>
      <c r="E29" s="23">
        <v>802</v>
      </c>
      <c r="F29" s="39"/>
      <c r="G29" s="45">
        <f>F29*E29</f>
        <v>0</v>
      </c>
      <c r="I29"/>
      <c r="J29"/>
      <c r="K29"/>
      <c r="L29"/>
    </row>
    <row r="30" spans="1:12" s="18" customFormat="1" ht="15" x14ac:dyDescent="0.25">
      <c r="A30" s="25"/>
      <c r="B30" s="56"/>
      <c r="C30" s="52"/>
      <c r="D30" s="38"/>
      <c r="E30" s="23"/>
      <c r="F30" s="39"/>
      <c r="G30" s="45"/>
      <c r="I30"/>
      <c r="J30"/>
      <c r="K30"/>
      <c r="L30"/>
    </row>
    <row r="31" spans="1:12" s="18" customFormat="1" ht="60" x14ac:dyDescent="0.25">
      <c r="A31" s="25"/>
      <c r="B31" s="56">
        <v>3</v>
      </c>
      <c r="C31" s="52" t="s">
        <v>246</v>
      </c>
      <c r="D31" s="38" t="s">
        <v>49</v>
      </c>
      <c r="E31" s="23">
        <v>85</v>
      </c>
      <c r="F31" s="39"/>
      <c r="G31" s="45">
        <f>F31*E31</f>
        <v>0</v>
      </c>
      <c r="I31"/>
      <c r="J31"/>
      <c r="K31"/>
      <c r="L31"/>
    </row>
    <row r="32" spans="1:12" s="18" customFormat="1" ht="15" x14ac:dyDescent="0.25">
      <c r="A32" s="25"/>
      <c r="B32" s="56"/>
      <c r="C32" s="52"/>
      <c r="D32" s="38"/>
      <c r="E32" s="23"/>
      <c r="F32" s="39"/>
      <c r="G32" s="45"/>
      <c r="I32"/>
      <c r="J32"/>
      <c r="K32"/>
      <c r="L32"/>
    </row>
    <row r="33" spans="1:12" s="18" customFormat="1" ht="30" x14ac:dyDescent="0.25">
      <c r="A33" s="25"/>
      <c r="B33" s="56">
        <v>4</v>
      </c>
      <c r="C33" s="52" t="s">
        <v>244</v>
      </c>
      <c r="D33" s="38" t="s">
        <v>9</v>
      </c>
      <c r="E33" s="23">
        <v>10</v>
      </c>
      <c r="F33" s="39"/>
      <c r="G33" s="45">
        <f>F33*E33</f>
        <v>0</v>
      </c>
      <c r="I33"/>
      <c r="J33"/>
      <c r="K33"/>
      <c r="L33"/>
    </row>
    <row r="34" spans="1:12" s="18" customFormat="1" ht="15" x14ac:dyDescent="0.25">
      <c r="A34" s="25"/>
      <c r="B34" s="56"/>
      <c r="C34" s="52"/>
      <c r="D34" s="38"/>
      <c r="E34" s="23"/>
      <c r="F34" s="39"/>
      <c r="G34" s="45"/>
      <c r="I34"/>
      <c r="J34"/>
      <c r="K34"/>
      <c r="L34"/>
    </row>
    <row r="35" spans="1:12" s="18" customFormat="1" ht="91.5" customHeight="1" x14ac:dyDescent="0.25">
      <c r="A35" s="25"/>
      <c r="B35" s="56">
        <v>5</v>
      </c>
      <c r="C35" s="52" t="s">
        <v>247</v>
      </c>
      <c r="D35" s="38" t="s">
        <v>48</v>
      </c>
      <c r="E35" s="23">
        <v>2.5</v>
      </c>
      <c r="F35" s="39"/>
      <c r="G35" s="45">
        <f>F35*E35</f>
        <v>0</v>
      </c>
      <c r="I35"/>
      <c r="J35"/>
      <c r="K35"/>
      <c r="L35"/>
    </row>
    <row r="36" spans="1:12" s="18" customFormat="1" ht="15" x14ac:dyDescent="0.25">
      <c r="A36" s="25"/>
      <c r="B36" s="56"/>
      <c r="C36" s="52"/>
      <c r="D36" s="22"/>
      <c r="E36" s="23"/>
      <c r="F36" s="39"/>
      <c r="G36" s="45"/>
      <c r="I36"/>
      <c r="J36"/>
      <c r="K36"/>
      <c r="L36"/>
    </row>
    <row r="37" spans="1:12" s="18" customFormat="1" x14ac:dyDescent="0.2">
      <c r="A37" s="25"/>
      <c r="B37" s="17"/>
      <c r="C37" s="16" t="s">
        <v>31</v>
      </c>
      <c r="D37" s="1"/>
      <c r="E37" s="3"/>
      <c r="F37" s="3"/>
      <c r="G37" s="7">
        <f>SUM(G27:G36)</f>
        <v>0</v>
      </c>
      <c r="I37"/>
      <c r="J37"/>
      <c r="K37"/>
      <c r="L37"/>
    </row>
    <row r="38" spans="1:12" s="18" customFormat="1" ht="15" x14ac:dyDescent="0.25">
      <c r="A38" s="25"/>
      <c r="B38" s="17"/>
      <c r="C38" s="21"/>
      <c r="D38" s="22"/>
      <c r="E38" s="23"/>
      <c r="F38" s="23"/>
      <c r="G38" s="45"/>
      <c r="I38"/>
      <c r="J38"/>
      <c r="K38"/>
      <c r="L38"/>
    </row>
    <row r="39" spans="1:12" s="18" customFormat="1" ht="15" x14ac:dyDescent="0.25">
      <c r="A39" s="25"/>
      <c r="B39" s="29" t="s">
        <v>4</v>
      </c>
      <c r="C39" s="11" t="s">
        <v>11</v>
      </c>
      <c r="D39"/>
      <c r="E39" s="2"/>
      <c r="F39" s="2"/>
      <c r="G39" s="45"/>
      <c r="I39"/>
      <c r="J39"/>
      <c r="K39"/>
      <c r="L39"/>
    </row>
    <row r="40" spans="1:12" s="18" customFormat="1" ht="15" x14ac:dyDescent="0.25">
      <c r="A40" s="25"/>
      <c r="B40" s="57"/>
      <c r="C40" s="11"/>
      <c r="D40"/>
      <c r="E40" s="2"/>
      <c r="F40" s="2"/>
      <c r="G40" s="45"/>
      <c r="I40"/>
      <c r="J40"/>
      <c r="K40"/>
      <c r="L40"/>
    </row>
    <row r="41" spans="1:12" s="18" customFormat="1" ht="31.5" customHeight="1" x14ac:dyDescent="0.25">
      <c r="A41" s="25"/>
      <c r="B41" s="56">
        <v>1</v>
      </c>
      <c r="C41" s="52" t="s">
        <v>37</v>
      </c>
      <c r="D41" s="38" t="s">
        <v>19</v>
      </c>
      <c r="E41" s="45">
        <v>32.5</v>
      </c>
      <c r="F41" s="39"/>
      <c r="G41" s="45">
        <f>F41*E41</f>
        <v>0</v>
      </c>
      <c r="I41"/>
      <c r="J41"/>
      <c r="K41"/>
      <c r="L41"/>
    </row>
    <row r="42" spans="1:12" ht="15" x14ac:dyDescent="0.25">
      <c r="B42" s="56"/>
      <c r="G42" s="45"/>
    </row>
    <row r="43" spans="1:12" ht="90" x14ac:dyDescent="0.25">
      <c r="B43" s="56">
        <v>2</v>
      </c>
      <c r="C43" s="44" t="s">
        <v>65</v>
      </c>
      <c r="D43" s="47"/>
      <c r="E43" s="48"/>
      <c r="F43" s="49"/>
      <c r="G43" s="45"/>
    </row>
    <row r="44" spans="1:12" ht="18" x14ac:dyDescent="0.25">
      <c r="B44" s="56"/>
      <c r="C44" s="44" t="s">
        <v>51</v>
      </c>
      <c r="D44" s="38" t="s">
        <v>48</v>
      </c>
      <c r="E44" s="45">
        <f>ROUND(0.3*H44,1)</f>
        <v>436.5</v>
      </c>
      <c r="F44" s="39"/>
      <c r="G44" s="45">
        <f>F44*E44</f>
        <v>0</v>
      </c>
      <c r="H44" s="18">
        <v>1455</v>
      </c>
    </row>
    <row r="45" spans="1:12" ht="15" x14ac:dyDescent="0.25">
      <c r="B45" s="56"/>
      <c r="C45" s="46"/>
      <c r="D45" s="38"/>
      <c r="E45" s="45"/>
      <c r="F45" s="39"/>
      <c r="G45" s="45"/>
      <c r="J45" s="18"/>
    </row>
    <row r="46" spans="1:12" ht="18" x14ac:dyDescent="0.25">
      <c r="B46" s="56"/>
      <c r="C46" s="44" t="s">
        <v>56</v>
      </c>
      <c r="D46" s="38" t="s">
        <v>48</v>
      </c>
      <c r="E46" s="45">
        <f>ROUND(0.6*H44,1)</f>
        <v>873</v>
      </c>
      <c r="F46" s="39"/>
      <c r="G46" s="45">
        <f>F46*E46</f>
        <v>0</v>
      </c>
      <c r="I46" s="18"/>
      <c r="J46" s="18"/>
    </row>
    <row r="47" spans="1:12" ht="15" x14ac:dyDescent="0.25">
      <c r="B47" s="56"/>
      <c r="C47" s="44"/>
      <c r="D47" s="38"/>
      <c r="E47" s="45"/>
      <c r="F47" s="39"/>
      <c r="G47" s="45"/>
      <c r="I47" s="18"/>
      <c r="J47" s="18"/>
    </row>
    <row r="48" spans="1:12" ht="18" x14ac:dyDescent="0.25">
      <c r="B48" s="56"/>
      <c r="C48" s="44" t="s">
        <v>55</v>
      </c>
      <c r="D48" s="38" t="s">
        <v>48</v>
      </c>
      <c r="E48" s="45">
        <f>ROUND(0.1*H44,1)</f>
        <v>145.5</v>
      </c>
      <c r="F48" s="39"/>
      <c r="G48" s="45">
        <f>F48*E48</f>
        <v>0</v>
      </c>
      <c r="I48" s="18"/>
      <c r="J48" s="18"/>
    </row>
    <row r="49" spans="2:10" ht="15" x14ac:dyDescent="0.25">
      <c r="B49" s="56"/>
      <c r="C49" s="44"/>
      <c r="D49" s="38"/>
      <c r="E49" s="45"/>
      <c r="F49" s="39"/>
      <c r="G49" s="45"/>
      <c r="I49" s="18"/>
      <c r="J49" s="18"/>
    </row>
    <row r="50" spans="2:10" ht="60" x14ac:dyDescent="0.25">
      <c r="B50" s="56">
        <v>3</v>
      </c>
      <c r="C50" s="44" t="s">
        <v>66</v>
      </c>
      <c r="D50" s="38"/>
      <c r="E50" s="45"/>
      <c r="F50" s="39"/>
      <c r="G50" s="45"/>
      <c r="I50" s="18"/>
      <c r="J50" s="18"/>
    </row>
    <row r="51" spans="2:10" ht="18" x14ac:dyDescent="0.25">
      <c r="B51" s="56"/>
      <c r="C51" s="44" t="s">
        <v>51</v>
      </c>
      <c r="D51" s="38" t="s">
        <v>48</v>
      </c>
      <c r="E51" s="45">
        <f>ROUND(0.3*H51,1)</f>
        <v>50.7</v>
      </c>
      <c r="F51" s="37"/>
      <c r="G51" s="45">
        <f>F51*E51</f>
        <v>0</v>
      </c>
      <c r="H51" s="18">
        <v>169</v>
      </c>
      <c r="I51" s="18"/>
      <c r="J51" s="18"/>
    </row>
    <row r="52" spans="2:10" ht="15" x14ac:dyDescent="0.25">
      <c r="B52" s="56"/>
      <c r="C52" s="46"/>
      <c r="D52" s="38"/>
      <c r="E52" s="45"/>
      <c r="F52" s="37"/>
      <c r="G52" s="45"/>
      <c r="I52" s="18"/>
      <c r="J52" s="18"/>
    </row>
    <row r="53" spans="2:10" ht="18" x14ac:dyDescent="0.25">
      <c r="B53" s="56"/>
      <c r="C53" s="44" t="s">
        <v>56</v>
      </c>
      <c r="D53" s="38" t="s">
        <v>48</v>
      </c>
      <c r="E53" s="45">
        <f>ROUND(0.6*H51,1)</f>
        <v>101.4</v>
      </c>
      <c r="F53" s="37"/>
      <c r="G53" s="45">
        <f>F53*E53</f>
        <v>0</v>
      </c>
      <c r="I53" s="18"/>
      <c r="J53" s="18"/>
    </row>
    <row r="54" spans="2:10" ht="15" x14ac:dyDescent="0.25">
      <c r="B54" s="56"/>
      <c r="C54" s="44"/>
      <c r="D54" s="38"/>
      <c r="E54" s="45"/>
      <c r="F54" s="37"/>
      <c r="G54" s="45"/>
      <c r="I54" s="18"/>
      <c r="J54" s="18"/>
    </row>
    <row r="55" spans="2:10" ht="18" x14ac:dyDescent="0.25">
      <c r="B55" s="56"/>
      <c r="C55" s="44" t="s">
        <v>55</v>
      </c>
      <c r="D55" s="38" t="s">
        <v>48</v>
      </c>
      <c r="E55" s="45">
        <f>ROUND(0.1*H51,1)</f>
        <v>16.899999999999999</v>
      </c>
      <c r="F55" s="37"/>
      <c r="G55" s="45">
        <f>F55*E55</f>
        <v>0</v>
      </c>
      <c r="I55" s="18"/>
      <c r="J55" s="18"/>
    </row>
    <row r="56" spans="2:10" ht="15" x14ac:dyDescent="0.25">
      <c r="B56" s="56"/>
      <c r="C56" s="44"/>
      <c r="D56" s="38"/>
      <c r="E56" s="45"/>
      <c r="F56" s="37"/>
      <c r="G56" s="45"/>
      <c r="I56" s="18"/>
      <c r="J56" s="18"/>
    </row>
    <row r="57" spans="2:10" ht="90" x14ac:dyDescent="0.25">
      <c r="B57" s="56">
        <v>4</v>
      </c>
      <c r="C57" s="44" t="s">
        <v>245</v>
      </c>
      <c r="D57" s="38" t="s">
        <v>48</v>
      </c>
      <c r="E57" s="45">
        <v>25.5</v>
      </c>
      <c r="F57" s="37"/>
      <c r="G57" s="45">
        <f>F57*E57</f>
        <v>0</v>
      </c>
      <c r="I57" s="18"/>
      <c r="J57" s="18"/>
    </row>
    <row r="58" spans="2:10" ht="15" x14ac:dyDescent="0.25">
      <c r="B58" s="56"/>
      <c r="C58" s="44"/>
      <c r="D58" s="38"/>
      <c r="E58" s="45"/>
      <c r="F58" s="37"/>
      <c r="G58" s="45"/>
      <c r="I58" s="18"/>
      <c r="J58" s="18"/>
    </row>
    <row r="59" spans="2:10" ht="60" x14ac:dyDescent="0.25">
      <c r="B59" s="56">
        <v>5</v>
      </c>
      <c r="C59" s="44" t="s">
        <v>57</v>
      </c>
      <c r="D59" s="38" t="s">
        <v>9</v>
      </c>
      <c r="E59" s="45">
        <v>130</v>
      </c>
      <c r="F59" s="37"/>
      <c r="G59" s="45">
        <f>F59*E59</f>
        <v>0</v>
      </c>
      <c r="I59" s="18"/>
      <c r="J59" s="18"/>
    </row>
    <row r="60" spans="2:10" ht="15" x14ac:dyDescent="0.25">
      <c r="B60" s="56"/>
      <c r="C60" s="44"/>
      <c r="D60" s="38"/>
      <c r="E60" s="45"/>
      <c r="F60" s="37"/>
      <c r="G60" s="45"/>
      <c r="I60" s="18"/>
      <c r="J60" s="18"/>
    </row>
    <row r="61" spans="2:10" ht="30" x14ac:dyDescent="0.25">
      <c r="B61" s="56">
        <v>6</v>
      </c>
      <c r="C61" s="44" t="s">
        <v>26</v>
      </c>
      <c r="D61" s="38" t="s">
        <v>49</v>
      </c>
      <c r="E61" s="45">
        <v>475</v>
      </c>
      <c r="F61" s="39"/>
      <c r="G61" s="45">
        <f>F61*E61</f>
        <v>0</v>
      </c>
    </row>
    <row r="62" spans="2:10" ht="15" x14ac:dyDescent="0.25">
      <c r="B62" s="56"/>
      <c r="C62" s="44"/>
      <c r="D62" s="38"/>
      <c r="E62" s="45"/>
      <c r="F62" s="39"/>
      <c r="G62" s="45"/>
    </row>
    <row r="63" spans="2:10" ht="60" x14ac:dyDescent="0.25">
      <c r="B63" s="56">
        <v>7</v>
      </c>
      <c r="C63" s="44" t="s">
        <v>254</v>
      </c>
      <c r="D63" s="38" t="s">
        <v>48</v>
      </c>
      <c r="E63" s="45">
        <v>217.5</v>
      </c>
      <c r="F63" s="39"/>
      <c r="G63" s="45">
        <f>F63*E63</f>
        <v>0</v>
      </c>
    </row>
    <row r="64" spans="2:10" ht="15" x14ac:dyDescent="0.25">
      <c r="B64" s="56"/>
      <c r="C64" s="44"/>
      <c r="D64" s="38"/>
      <c r="E64" s="45"/>
      <c r="F64" s="39"/>
      <c r="G64" s="45"/>
    </row>
    <row r="65" spans="2:8" ht="75" x14ac:dyDescent="0.25">
      <c r="B65" s="56">
        <v>8</v>
      </c>
      <c r="C65" s="44" t="s">
        <v>248</v>
      </c>
      <c r="D65" s="38" t="s">
        <v>48</v>
      </c>
      <c r="E65" s="45">
        <v>1031</v>
      </c>
      <c r="F65" s="39"/>
      <c r="G65" s="45">
        <f>+E65*F65</f>
        <v>0</v>
      </c>
      <c r="H65" s="35"/>
    </row>
    <row r="66" spans="2:8" ht="15" x14ac:dyDescent="0.25">
      <c r="B66" s="56"/>
      <c r="C66" s="44"/>
      <c r="D66" s="38"/>
      <c r="E66" s="45"/>
      <c r="F66" s="39"/>
      <c r="G66" s="45"/>
      <c r="H66" s="35"/>
    </row>
    <row r="67" spans="2:8" ht="60" x14ac:dyDescent="0.25">
      <c r="B67" s="56">
        <v>9</v>
      </c>
      <c r="C67" s="44" t="s">
        <v>249</v>
      </c>
      <c r="D67" s="38" t="s">
        <v>48</v>
      </c>
      <c r="E67" s="45">
        <v>211</v>
      </c>
      <c r="F67" s="39"/>
      <c r="G67" s="45">
        <f>+E67*F67</f>
        <v>0</v>
      </c>
      <c r="H67" s="35"/>
    </row>
    <row r="68" spans="2:8" ht="15" x14ac:dyDescent="0.25">
      <c r="B68" s="56"/>
      <c r="C68" s="44"/>
      <c r="D68" s="38"/>
      <c r="E68" s="45"/>
      <c r="F68" s="39"/>
      <c r="G68" s="45"/>
      <c r="H68" s="35"/>
    </row>
    <row r="69" spans="2:8" ht="30.75" customHeight="1" x14ac:dyDescent="0.25">
      <c r="B69" s="56">
        <v>10</v>
      </c>
      <c r="C69" s="44" t="s">
        <v>40</v>
      </c>
      <c r="D69" s="22" t="s">
        <v>19</v>
      </c>
      <c r="E69" s="23">
        <v>154</v>
      </c>
      <c r="F69" s="36"/>
      <c r="G69" s="45">
        <f t="shared" ref="G69:G77" si="0">+E69*F69</f>
        <v>0</v>
      </c>
      <c r="H69" s="35"/>
    </row>
    <row r="70" spans="2:8" ht="15" x14ac:dyDescent="0.25">
      <c r="B70" s="56"/>
      <c r="C70" s="44"/>
      <c r="D70" s="22"/>
      <c r="E70" s="23"/>
      <c r="F70" s="36"/>
      <c r="G70" s="45"/>
      <c r="H70" s="35"/>
    </row>
    <row r="71" spans="2:8" ht="45" x14ac:dyDescent="0.25">
      <c r="B71" s="56">
        <v>11</v>
      </c>
      <c r="C71" s="44" t="s">
        <v>68</v>
      </c>
      <c r="D71" s="22" t="s">
        <v>19</v>
      </c>
      <c r="E71" s="23">
        <v>15</v>
      </c>
      <c r="F71" s="36"/>
      <c r="G71" s="45">
        <f t="shared" si="0"/>
        <v>0</v>
      </c>
      <c r="H71" s="35"/>
    </row>
    <row r="72" spans="2:8" ht="15" x14ac:dyDescent="0.25">
      <c r="B72" s="56"/>
      <c r="C72" s="44"/>
      <c r="D72" s="22"/>
      <c r="E72" s="23"/>
      <c r="F72" s="36"/>
      <c r="G72" s="45"/>
      <c r="H72" s="35"/>
    </row>
    <row r="73" spans="2:8" ht="45" x14ac:dyDescent="0.25">
      <c r="B73" s="56">
        <v>12</v>
      </c>
      <c r="C73" s="44" t="s">
        <v>29</v>
      </c>
      <c r="D73" s="22" t="s">
        <v>19</v>
      </c>
      <c r="E73" s="23">
        <f>ROUND((E51+E53+E55)*1.3-E69*1.05,1)</f>
        <v>58</v>
      </c>
      <c r="F73" s="36"/>
      <c r="G73" s="45">
        <f t="shared" si="0"/>
        <v>0</v>
      </c>
      <c r="H73" s="35"/>
    </row>
    <row r="74" spans="2:8" ht="15" x14ac:dyDescent="0.25">
      <c r="B74" s="56"/>
      <c r="C74" s="44"/>
      <c r="D74" s="22"/>
      <c r="E74" s="23"/>
      <c r="F74" s="36"/>
      <c r="G74" s="45"/>
      <c r="H74" s="35"/>
    </row>
    <row r="75" spans="2:8" ht="30" x14ac:dyDescent="0.25">
      <c r="B75" s="56">
        <v>13</v>
      </c>
      <c r="C75" s="44" t="s">
        <v>36</v>
      </c>
      <c r="D75" s="22" t="s">
        <v>19</v>
      </c>
      <c r="E75" s="23">
        <f>E41</f>
        <v>32.5</v>
      </c>
      <c r="F75" s="36"/>
      <c r="G75" s="45">
        <f t="shared" si="0"/>
        <v>0</v>
      </c>
      <c r="H75" s="35"/>
    </row>
    <row r="76" spans="2:8" ht="15" x14ac:dyDescent="0.25">
      <c r="B76" s="56"/>
      <c r="C76" s="44"/>
      <c r="D76" s="22"/>
      <c r="E76" s="23"/>
      <c r="F76" s="36"/>
      <c r="G76" s="45"/>
      <c r="H76" s="35"/>
    </row>
    <row r="77" spans="2:8" ht="66" x14ac:dyDescent="0.25">
      <c r="B77" s="56">
        <v>14</v>
      </c>
      <c r="C77" s="44" t="s">
        <v>50</v>
      </c>
      <c r="D77" t="s">
        <v>20</v>
      </c>
      <c r="E77" s="23">
        <v>162.5</v>
      </c>
      <c r="F77" s="36"/>
      <c r="G77" s="45">
        <f t="shared" si="0"/>
        <v>0</v>
      </c>
      <c r="H77" s="35"/>
    </row>
    <row r="78" spans="2:8" ht="15" x14ac:dyDescent="0.25">
      <c r="B78" s="56"/>
      <c r="C78" s="44"/>
      <c r="E78" s="23"/>
      <c r="F78" s="36"/>
      <c r="G78" s="45"/>
      <c r="H78" s="35"/>
    </row>
    <row r="79" spans="2:8" x14ac:dyDescent="0.2">
      <c r="C79" s="16" t="s">
        <v>13</v>
      </c>
      <c r="D79" s="1"/>
      <c r="E79" s="3"/>
      <c r="F79" s="3"/>
      <c r="G79" s="7">
        <f>SUM(G41:G78)</f>
        <v>0</v>
      </c>
    </row>
    <row r="81" spans="2:7" x14ac:dyDescent="0.2">
      <c r="B81" s="29" t="s">
        <v>6</v>
      </c>
      <c r="C81" s="11" t="s">
        <v>5</v>
      </c>
    </row>
    <row r="82" spans="2:7" x14ac:dyDescent="0.2">
      <c r="B82" s="29"/>
      <c r="C82" s="11"/>
    </row>
    <row r="83" spans="2:7" ht="90" x14ac:dyDescent="0.25">
      <c r="B83" s="56">
        <v>1</v>
      </c>
      <c r="C83" s="44" t="s">
        <v>58</v>
      </c>
      <c r="D83" s="38" t="s">
        <v>9</v>
      </c>
      <c r="E83" s="45">
        <f>E13+3</f>
        <v>507.4</v>
      </c>
      <c r="F83" s="39"/>
      <c r="G83" s="45">
        <f>+E83*F83</f>
        <v>0</v>
      </c>
    </row>
    <row r="84" spans="2:7" ht="15" x14ac:dyDescent="0.25">
      <c r="B84" s="56"/>
      <c r="C84" s="44"/>
      <c r="D84" s="38"/>
      <c r="E84" s="45"/>
      <c r="F84" s="39"/>
      <c r="G84" s="45"/>
    </row>
    <row r="85" spans="2:7" ht="90" customHeight="1" x14ac:dyDescent="0.25">
      <c r="B85" s="56">
        <v>2</v>
      </c>
      <c r="C85" s="44" t="s">
        <v>39</v>
      </c>
      <c r="D85" s="54"/>
      <c r="F85" s="19"/>
      <c r="G85" s="45"/>
    </row>
    <row r="86" spans="2:7" ht="15" x14ac:dyDescent="0.25">
      <c r="B86" s="56"/>
      <c r="C86" s="50" t="s">
        <v>44</v>
      </c>
      <c r="D86" s="38" t="s">
        <v>10</v>
      </c>
      <c r="E86" s="2">
        <v>2</v>
      </c>
      <c r="F86" s="39"/>
      <c r="G86" s="45">
        <f>+E86*F86</f>
        <v>0</v>
      </c>
    </row>
    <row r="87" spans="2:7" ht="15" x14ac:dyDescent="0.25">
      <c r="B87" s="56"/>
      <c r="C87" s="50"/>
      <c r="D87" s="38"/>
      <c r="F87" s="19"/>
      <c r="G87" s="45"/>
    </row>
    <row r="88" spans="2:7" ht="92.25" customHeight="1" x14ac:dyDescent="0.25">
      <c r="B88" s="56">
        <v>3</v>
      </c>
      <c r="C88" s="44" t="s">
        <v>38</v>
      </c>
      <c r="D88" s="38"/>
      <c r="F88" s="19"/>
      <c r="G88" s="45"/>
    </row>
    <row r="89" spans="2:7" ht="15" x14ac:dyDescent="0.25">
      <c r="B89" s="56"/>
      <c r="C89" s="50" t="s">
        <v>45</v>
      </c>
      <c r="D89" s="38" t="s">
        <v>10</v>
      </c>
      <c r="E89" s="2">
        <v>8</v>
      </c>
      <c r="F89" s="39"/>
      <c r="G89" s="45">
        <f>+E89*F89</f>
        <v>0</v>
      </c>
    </row>
    <row r="90" spans="2:7" ht="15" x14ac:dyDescent="0.25">
      <c r="B90" s="56"/>
      <c r="C90" s="50" t="s">
        <v>46</v>
      </c>
      <c r="D90" s="38" t="s">
        <v>10</v>
      </c>
      <c r="E90" s="2">
        <v>2</v>
      </c>
      <c r="F90" s="39"/>
      <c r="G90" s="45">
        <f>+E90*F90</f>
        <v>0</v>
      </c>
    </row>
    <row r="91" spans="2:7" ht="15" x14ac:dyDescent="0.25">
      <c r="B91" s="56"/>
      <c r="C91" s="50" t="s">
        <v>47</v>
      </c>
      <c r="D91" s="38" t="s">
        <v>10</v>
      </c>
      <c r="E91" s="2">
        <v>3</v>
      </c>
      <c r="F91" s="39"/>
      <c r="G91" s="45">
        <f>+E91*F91</f>
        <v>0</v>
      </c>
    </row>
    <row r="92" spans="2:7" ht="15" x14ac:dyDescent="0.25">
      <c r="B92" s="56"/>
      <c r="C92" s="50" t="s">
        <v>59</v>
      </c>
      <c r="D92" s="38" t="s">
        <v>10</v>
      </c>
      <c r="E92" s="2">
        <v>1</v>
      </c>
      <c r="F92" s="39"/>
      <c r="G92" s="45">
        <f>+E92*F92</f>
        <v>0</v>
      </c>
    </row>
    <row r="93" spans="2:7" ht="15" x14ac:dyDescent="0.25">
      <c r="B93" s="56"/>
      <c r="C93" s="44"/>
      <c r="D93" s="38"/>
      <c r="E93" s="45"/>
      <c r="F93" s="39"/>
      <c r="G93" s="45"/>
    </row>
    <row r="94" spans="2:7" ht="90" x14ac:dyDescent="0.25">
      <c r="B94" s="56">
        <v>4</v>
      </c>
      <c r="C94" s="44" t="s">
        <v>252</v>
      </c>
      <c r="D94" s="38" t="s">
        <v>10</v>
      </c>
      <c r="E94" s="45">
        <f>E86+E89+E90+E91+E92</f>
        <v>16</v>
      </c>
      <c r="F94" s="39"/>
      <c r="G94" s="45">
        <f>+E94*F94</f>
        <v>0</v>
      </c>
    </row>
    <row r="95" spans="2:7" ht="15" x14ac:dyDescent="0.25">
      <c r="B95" s="56"/>
      <c r="C95" s="44"/>
      <c r="D95" s="38"/>
      <c r="E95" s="45"/>
      <c r="F95" s="39"/>
      <c r="G95" s="45"/>
    </row>
    <row r="96" spans="2:7" ht="45" x14ac:dyDescent="0.25">
      <c r="B96" s="56">
        <v>5</v>
      </c>
      <c r="C96" s="44" t="s">
        <v>60</v>
      </c>
      <c r="D96" s="38" t="s">
        <v>10</v>
      </c>
      <c r="E96" s="45">
        <v>1</v>
      </c>
      <c r="F96" s="39"/>
      <c r="G96" s="45">
        <f>+E96*F96</f>
        <v>0</v>
      </c>
    </row>
    <row r="97" spans="1:12" s="22" customFormat="1" ht="15" x14ac:dyDescent="0.25">
      <c r="A97" s="227"/>
      <c r="B97" s="228"/>
      <c r="C97" s="61"/>
      <c r="D97" s="55"/>
      <c r="E97" s="66"/>
      <c r="F97" s="85"/>
      <c r="G97" s="66"/>
      <c r="H97" s="229"/>
    </row>
    <row r="98" spans="1:12" s="22" customFormat="1" ht="120" x14ac:dyDescent="0.2">
      <c r="A98" s="230"/>
      <c r="B98" s="239">
        <v>6</v>
      </c>
      <c r="C98" s="231" t="s">
        <v>475</v>
      </c>
      <c r="D98" s="232">
        <v>1</v>
      </c>
      <c r="E98" s="233" t="s">
        <v>27</v>
      </c>
      <c r="F98" s="234"/>
      <c r="G98" s="235">
        <f t="shared" ref="G98" si="1">D98*F98</f>
        <v>0</v>
      </c>
    </row>
    <row r="99" spans="1:12" s="22" customFormat="1" ht="15" x14ac:dyDescent="0.25">
      <c r="A99" s="227"/>
      <c r="B99" s="240"/>
      <c r="C99" s="61"/>
      <c r="D99" s="55"/>
      <c r="E99" s="66"/>
      <c r="F99" s="85"/>
      <c r="G99" s="66"/>
      <c r="H99" s="229"/>
    </row>
    <row r="100" spans="1:12" s="22" customFormat="1" ht="24" x14ac:dyDescent="0.2">
      <c r="A100" s="230"/>
      <c r="B100" s="239">
        <v>7</v>
      </c>
      <c r="C100" s="236" t="s">
        <v>476</v>
      </c>
      <c r="D100" s="232">
        <v>1</v>
      </c>
      <c r="E100" s="233" t="s">
        <v>477</v>
      </c>
      <c r="F100" s="234"/>
      <c r="G100" s="235">
        <f t="shared" ref="G100" si="2">D100*F100</f>
        <v>0</v>
      </c>
    </row>
    <row r="101" spans="1:12" s="22" customFormat="1" x14ac:dyDescent="0.2">
      <c r="A101" s="230"/>
      <c r="B101" s="239"/>
      <c r="C101" s="236"/>
      <c r="D101" s="232"/>
      <c r="E101" s="233"/>
      <c r="F101" s="234"/>
      <c r="G101" s="235"/>
    </row>
    <row r="102" spans="1:12" ht="36" x14ac:dyDescent="0.2">
      <c r="A102" s="230"/>
      <c r="B102" s="239">
        <v>8</v>
      </c>
      <c r="C102" s="238" t="s">
        <v>478</v>
      </c>
      <c r="D102" s="232">
        <v>2</v>
      </c>
      <c r="E102" s="233" t="s">
        <v>10</v>
      </c>
      <c r="F102" s="237"/>
      <c r="G102" s="235">
        <f t="shared" ref="G102:G103" si="3">D102*F102</f>
        <v>0</v>
      </c>
      <c r="H102"/>
    </row>
    <row r="103" spans="1:12" ht="36" x14ac:dyDescent="0.2">
      <c r="A103" s="230"/>
      <c r="B103" s="239">
        <v>9</v>
      </c>
      <c r="C103" s="238" t="s">
        <v>479</v>
      </c>
      <c r="D103" s="232">
        <v>35.5</v>
      </c>
      <c r="E103" s="233" t="s">
        <v>480</v>
      </c>
      <c r="F103" s="237"/>
      <c r="G103" s="235">
        <f t="shared" si="3"/>
        <v>0</v>
      </c>
      <c r="H103"/>
    </row>
    <row r="104" spans="1:12" s="22" customFormat="1" ht="15" x14ac:dyDescent="0.25">
      <c r="A104" s="227"/>
      <c r="B104" s="228"/>
      <c r="C104" s="61"/>
      <c r="D104" s="55"/>
      <c r="E104" s="66"/>
      <c r="F104" s="85"/>
      <c r="G104" s="66"/>
      <c r="H104" s="229"/>
    </row>
    <row r="105" spans="1:12" ht="15" x14ac:dyDescent="0.2">
      <c r="B105" s="56"/>
      <c r="F105" s="4"/>
      <c r="G105" s="5"/>
    </row>
    <row r="106" spans="1:12" x14ac:dyDescent="0.2">
      <c r="C106" s="16" t="s">
        <v>14</v>
      </c>
      <c r="D106" s="1"/>
      <c r="E106" s="3"/>
      <c r="F106" s="3"/>
      <c r="G106" s="7">
        <f>SUM(G83:G105)</f>
        <v>0</v>
      </c>
    </row>
    <row r="107" spans="1:12" x14ac:dyDescent="0.2">
      <c r="C107" s="11"/>
      <c r="G107" s="6"/>
    </row>
    <row r="108" spans="1:12" ht="15" x14ac:dyDescent="0.25">
      <c r="B108" s="29" t="s">
        <v>16</v>
      </c>
      <c r="C108" s="11" t="s">
        <v>7</v>
      </c>
      <c r="D108" s="38"/>
      <c r="L108" s="12"/>
    </row>
    <row r="109" spans="1:12" ht="15" x14ac:dyDescent="0.25">
      <c r="B109" s="57"/>
      <c r="C109" s="11"/>
      <c r="D109" s="38"/>
      <c r="L109" s="12"/>
    </row>
    <row r="110" spans="1:12" ht="30" x14ac:dyDescent="0.25">
      <c r="B110" s="56">
        <v>1</v>
      </c>
      <c r="C110" s="44" t="s">
        <v>62</v>
      </c>
      <c r="D110" s="38" t="s">
        <v>49</v>
      </c>
      <c r="E110" s="45">
        <f>E29</f>
        <v>802</v>
      </c>
      <c r="F110" s="39"/>
      <c r="G110" s="45">
        <f t="shared" ref="G110:G122" si="4">+E110*F110</f>
        <v>0</v>
      </c>
      <c r="L110" s="12"/>
    </row>
    <row r="111" spans="1:12" ht="15" x14ac:dyDescent="0.25">
      <c r="B111" s="56"/>
      <c r="C111" s="44"/>
      <c r="D111" s="38"/>
      <c r="E111" s="45"/>
      <c r="F111" s="39"/>
      <c r="G111" s="45"/>
      <c r="L111" s="12"/>
    </row>
    <row r="112" spans="1:12" ht="30" x14ac:dyDescent="0.25">
      <c r="B112" s="56">
        <v>2</v>
      </c>
      <c r="C112" s="44" t="s">
        <v>61</v>
      </c>
      <c r="D112" s="38" t="s">
        <v>9</v>
      </c>
      <c r="E112" s="45">
        <f>E27</f>
        <v>264</v>
      </c>
      <c r="F112" s="39"/>
      <c r="G112" s="45">
        <f t="shared" si="4"/>
        <v>0</v>
      </c>
      <c r="L112" s="12"/>
    </row>
    <row r="113" spans="1:12" ht="15" x14ac:dyDescent="0.25">
      <c r="B113" s="56"/>
      <c r="C113" s="44"/>
      <c r="D113" s="38"/>
      <c r="E113" s="45"/>
      <c r="F113" s="39"/>
      <c r="G113" s="45"/>
      <c r="L113" s="12"/>
    </row>
    <row r="114" spans="1:12" ht="30" x14ac:dyDescent="0.25">
      <c r="B114" s="56">
        <v>3</v>
      </c>
      <c r="C114" s="44" t="s">
        <v>33</v>
      </c>
      <c r="D114" s="38" t="s">
        <v>49</v>
      </c>
      <c r="E114" s="45">
        <f>E110+300</f>
        <v>1102</v>
      </c>
      <c r="F114" s="39"/>
      <c r="G114" s="45">
        <f t="shared" si="4"/>
        <v>0</v>
      </c>
      <c r="L114" s="12"/>
    </row>
    <row r="115" spans="1:12" ht="15" x14ac:dyDescent="0.25">
      <c r="B115" s="56"/>
      <c r="C115" s="44"/>
      <c r="D115" s="38"/>
      <c r="E115" s="45"/>
      <c r="F115" s="39"/>
      <c r="G115" s="45"/>
      <c r="L115" s="12"/>
    </row>
    <row r="116" spans="1:12" ht="31.5" customHeight="1" x14ac:dyDescent="0.25">
      <c r="B116" s="56">
        <v>4</v>
      </c>
      <c r="C116" s="44" t="s">
        <v>63</v>
      </c>
      <c r="D116" s="38" t="s">
        <v>49</v>
      </c>
      <c r="E116" s="45">
        <f>E114+E31</f>
        <v>1187</v>
      </c>
      <c r="F116" s="39"/>
      <c r="G116" s="45">
        <f t="shared" si="4"/>
        <v>0</v>
      </c>
      <c r="L116" s="12"/>
    </row>
    <row r="117" spans="1:12" ht="15" x14ac:dyDescent="0.25">
      <c r="B117" s="56"/>
      <c r="C117" s="44"/>
      <c r="D117" s="38"/>
      <c r="E117" s="45"/>
      <c r="F117" s="39"/>
      <c r="G117" s="45"/>
      <c r="L117" s="12"/>
    </row>
    <row r="118" spans="1:12" ht="30" x14ac:dyDescent="0.25">
      <c r="B118" s="56">
        <v>5</v>
      </c>
      <c r="C118" s="44" t="s">
        <v>34</v>
      </c>
      <c r="D118" s="38" t="s">
        <v>49</v>
      </c>
      <c r="E118" s="45">
        <f>E116</f>
        <v>1187</v>
      </c>
      <c r="F118" s="39"/>
      <c r="G118" s="45">
        <f t="shared" si="4"/>
        <v>0</v>
      </c>
      <c r="L118" s="12"/>
    </row>
    <row r="119" spans="1:12" ht="15" x14ac:dyDescent="0.25">
      <c r="B119" s="56"/>
      <c r="C119" s="44"/>
      <c r="D119" s="38"/>
      <c r="E119" s="45"/>
      <c r="F119" s="39"/>
      <c r="G119" s="45"/>
      <c r="L119" s="12"/>
    </row>
    <row r="120" spans="1:12" ht="60" x14ac:dyDescent="0.25">
      <c r="B120" s="56">
        <v>6</v>
      </c>
      <c r="C120" s="44" t="s">
        <v>253</v>
      </c>
      <c r="D120" s="55" t="s">
        <v>48</v>
      </c>
      <c r="E120" s="45">
        <v>2.5</v>
      </c>
      <c r="F120" s="39"/>
      <c r="G120" s="45">
        <f t="shared" si="4"/>
        <v>0</v>
      </c>
      <c r="L120" s="12"/>
    </row>
    <row r="121" spans="1:12" ht="15" x14ac:dyDescent="0.25">
      <c r="B121" s="56"/>
      <c r="C121" s="44"/>
      <c r="D121" s="38"/>
      <c r="E121" s="45"/>
      <c r="F121" s="39"/>
      <c r="G121" s="45"/>
      <c r="L121" s="12"/>
    </row>
    <row r="122" spans="1:12" ht="30" x14ac:dyDescent="0.25">
      <c r="B122" s="56">
        <v>7</v>
      </c>
      <c r="C122" s="44" t="s">
        <v>21</v>
      </c>
      <c r="D122" s="38" t="s">
        <v>9</v>
      </c>
      <c r="E122" s="45">
        <f>E13</f>
        <v>504.4</v>
      </c>
      <c r="F122" s="39"/>
      <c r="G122" s="45">
        <f t="shared" si="4"/>
        <v>0</v>
      </c>
    </row>
    <row r="123" spans="1:12" s="18" customFormat="1" ht="15" x14ac:dyDescent="0.25">
      <c r="A123" s="25"/>
      <c r="B123" s="56"/>
      <c r="C123" s="44"/>
      <c r="D123" s="38"/>
      <c r="E123" s="45"/>
      <c r="F123" s="39"/>
      <c r="G123" s="45"/>
      <c r="I123"/>
      <c r="J123"/>
      <c r="K123"/>
      <c r="L123"/>
    </row>
    <row r="124" spans="1:12" s="18" customFormat="1" ht="15" x14ac:dyDescent="0.25">
      <c r="A124" s="25"/>
      <c r="B124" s="56">
        <v>8</v>
      </c>
      <c r="C124" s="44" t="s">
        <v>23</v>
      </c>
      <c r="D124" s="38" t="s">
        <v>9</v>
      </c>
      <c r="E124" s="45">
        <f>E122</f>
        <v>504.4</v>
      </c>
      <c r="F124" s="39"/>
      <c r="G124" s="45">
        <f>+E124*F124</f>
        <v>0</v>
      </c>
      <c r="I124"/>
      <c r="J124"/>
      <c r="K124"/>
      <c r="L124"/>
    </row>
    <row r="125" spans="1:12" s="18" customFormat="1" ht="15" x14ac:dyDescent="0.25">
      <c r="A125" s="25"/>
      <c r="B125" s="56"/>
      <c r="C125" s="44"/>
      <c r="D125" s="38"/>
      <c r="E125" s="45"/>
      <c r="F125" s="39"/>
      <c r="G125" s="45"/>
      <c r="I125"/>
      <c r="J125"/>
      <c r="K125"/>
      <c r="L125"/>
    </row>
    <row r="126" spans="1:12" s="18" customFormat="1" ht="15" x14ac:dyDescent="0.25">
      <c r="A126" s="25"/>
      <c r="B126" s="56">
        <v>9</v>
      </c>
      <c r="C126" s="44" t="s">
        <v>22</v>
      </c>
      <c r="D126" s="38" t="s">
        <v>9</v>
      </c>
      <c r="E126" s="45">
        <f>E124</f>
        <v>504.4</v>
      </c>
      <c r="F126" s="39"/>
      <c r="G126" s="45">
        <f>+E126*F126</f>
        <v>0</v>
      </c>
      <c r="I126"/>
      <c r="J126"/>
      <c r="K126"/>
      <c r="L126"/>
    </row>
    <row r="127" spans="1:12" s="18" customFormat="1" ht="15" x14ac:dyDescent="0.25">
      <c r="A127" s="25"/>
      <c r="B127" s="56"/>
      <c r="C127" s="50"/>
      <c r="D127" s="38"/>
      <c r="E127" s="45"/>
      <c r="F127" s="45"/>
      <c r="G127" s="45"/>
      <c r="I127"/>
      <c r="J127"/>
      <c r="K127"/>
      <c r="L127"/>
    </row>
    <row r="128" spans="1:12" s="18" customFormat="1" ht="15" x14ac:dyDescent="0.25">
      <c r="A128" s="25"/>
      <c r="B128" s="56">
        <v>10</v>
      </c>
      <c r="C128" s="50" t="s">
        <v>28</v>
      </c>
      <c r="D128" s="38" t="s">
        <v>27</v>
      </c>
      <c r="E128" s="45">
        <v>1</v>
      </c>
      <c r="F128" s="51"/>
      <c r="G128" s="45">
        <f>+E128*F128</f>
        <v>0</v>
      </c>
      <c r="I128"/>
      <c r="J128"/>
      <c r="K128"/>
      <c r="L128"/>
    </row>
    <row r="129" spans="1:12" s="18" customFormat="1" ht="15" x14ac:dyDescent="0.2">
      <c r="A129" s="25"/>
      <c r="B129" s="56"/>
      <c r="C129" s="12"/>
      <c r="D129"/>
      <c r="E129" s="2"/>
      <c r="F129" s="31"/>
      <c r="G129" s="5"/>
      <c r="I129"/>
      <c r="J129"/>
      <c r="K129"/>
      <c r="L129"/>
    </row>
    <row r="130" spans="1:12" s="18" customFormat="1" ht="15" x14ac:dyDescent="0.2">
      <c r="A130" s="25"/>
      <c r="B130" s="56"/>
      <c r="C130" s="16" t="s">
        <v>15</v>
      </c>
      <c r="D130" s="1"/>
      <c r="E130" s="3"/>
      <c r="F130" s="3"/>
      <c r="G130" s="7">
        <f>SUM(G109:G128)</f>
        <v>0</v>
      </c>
      <c r="I130"/>
      <c r="J130"/>
      <c r="K130"/>
      <c r="L130"/>
    </row>
    <row r="135" spans="1:12" s="18" customFormat="1" x14ac:dyDescent="0.2">
      <c r="A135" s="25"/>
      <c r="B135" s="17"/>
      <c r="C135"/>
      <c r="D135"/>
      <c r="E135" s="2"/>
      <c r="F135" s="2"/>
      <c r="G135" s="2"/>
      <c r="I135"/>
      <c r="J135"/>
      <c r="K135"/>
      <c r="L135"/>
    </row>
    <row r="136" spans="1:12" s="18" customFormat="1" x14ac:dyDescent="0.2">
      <c r="A136" s="25"/>
      <c r="B136" s="17"/>
      <c r="C136"/>
      <c r="D136"/>
      <c r="E136" s="2"/>
      <c r="F136" s="2"/>
      <c r="G136" s="2"/>
      <c r="I136"/>
      <c r="J136"/>
      <c r="K136"/>
      <c r="L136"/>
    </row>
    <row r="149" spans="3:3" x14ac:dyDescent="0.2">
      <c r="C149" s="20"/>
    </row>
  </sheetData>
  <mergeCells count="10">
    <mergeCell ref="D8:F8"/>
    <mergeCell ref="D9:F9"/>
    <mergeCell ref="D10:F10"/>
    <mergeCell ref="B1:G1"/>
    <mergeCell ref="B2:G2"/>
    <mergeCell ref="B3:G3"/>
    <mergeCell ref="B4:G4"/>
    <mergeCell ref="D5:F5"/>
    <mergeCell ref="D7:F7"/>
    <mergeCell ref="D6:F6"/>
  </mergeCells>
  <printOptions gridLines="1"/>
  <pageMargins left="1.1023622047244095" right="0.19685039370078741" top="0.70866141732283472" bottom="0.47244094488188981" header="0" footer="0"/>
  <pageSetup paperSize="9" orientation="portrait" r:id="rId1"/>
  <headerFooter alignWithMargins="0">
    <oddHeader>&amp;L&amp;"Arial Narrow,Navadno"&amp;9KANALIZACIJA MALE ŽABLJE&amp;C&amp;"Arial Narrow,Navadno"&amp;9FEKALNI KANAL FA1&amp;R&amp;"Arial Narrow,Navadno"&amp;9DETAJL INFRASTRUKTURA d.o.o., NA PRODU 13, Vipava</oddHeader>
    <oddFooter>&amp;C&amp;9stran&amp;P</oddFooter>
  </headerFooter>
  <rowBreaks count="2" manualBreakCount="2">
    <brk id="10" min="1" max="6" man="1"/>
    <brk id="34" min="1" max="6" man="1"/>
  </rowBreaks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68"/>
  <sheetViews>
    <sheetView workbookViewId="0">
      <selection activeCell="G12" sqref="G12"/>
    </sheetView>
  </sheetViews>
  <sheetFormatPr defaultRowHeight="12.75" x14ac:dyDescent="0.2"/>
  <cols>
    <col min="1" max="1" width="9.140625" style="25"/>
    <col min="2" max="2" width="6.7109375" style="17" customWidth="1"/>
    <col min="3" max="3" width="42.7109375" style="12" customWidth="1"/>
    <col min="4" max="4" width="8.140625" customWidth="1"/>
    <col min="5" max="5" width="9.140625" style="2" customWidth="1"/>
    <col min="6" max="6" width="9.42578125" style="2" customWidth="1"/>
    <col min="7" max="7" width="13.85546875" style="2" customWidth="1"/>
    <col min="8" max="8" width="14.7109375" style="18" customWidth="1"/>
    <col min="9" max="10" width="11.7109375" bestFit="1" customWidth="1"/>
  </cols>
  <sheetData>
    <row r="1" spans="1:12" ht="38.25" customHeight="1" x14ac:dyDescent="0.25">
      <c r="B1" s="248" t="s">
        <v>53</v>
      </c>
      <c r="C1" s="249"/>
      <c r="D1" s="249"/>
      <c r="E1" s="249"/>
      <c r="F1" s="249"/>
      <c r="G1" s="249"/>
    </row>
    <row r="2" spans="1:12" ht="16.5" x14ac:dyDescent="0.25">
      <c r="B2" s="250" t="s">
        <v>409</v>
      </c>
      <c r="C2" s="250"/>
      <c r="D2" s="250"/>
      <c r="E2" s="250"/>
      <c r="F2" s="250"/>
      <c r="G2" s="250"/>
    </row>
    <row r="3" spans="1:12" ht="18" customHeight="1" x14ac:dyDescent="0.25">
      <c r="B3" s="250" t="s">
        <v>18</v>
      </c>
      <c r="C3" s="250"/>
      <c r="D3" s="250"/>
      <c r="E3" s="250"/>
      <c r="F3" s="250"/>
      <c r="G3" s="250"/>
    </row>
    <row r="4" spans="1:12" ht="13.5" thickBot="1" x14ac:dyDescent="0.25">
      <c r="B4" s="251"/>
      <c r="C4" s="251"/>
      <c r="D4" s="251"/>
      <c r="E4" s="251"/>
      <c r="F4" s="251"/>
      <c r="G4" s="251"/>
    </row>
    <row r="5" spans="1:12" ht="15" x14ac:dyDescent="0.2">
      <c r="B5" s="26" t="s">
        <v>0</v>
      </c>
      <c r="C5" s="13" t="s">
        <v>1</v>
      </c>
      <c r="D5" s="252"/>
      <c r="E5" s="252"/>
      <c r="F5" s="252"/>
      <c r="G5" s="8">
        <f>+G20</f>
        <v>0</v>
      </c>
    </row>
    <row r="6" spans="1:12" ht="15" x14ac:dyDescent="0.2">
      <c r="B6" s="27" t="s">
        <v>2</v>
      </c>
      <c r="C6" s="14" t="s">
        <v>30</v>
      </c>
      <c r="D6" s="245"/>
      <c r="E6" s="245"/>
      <c r="F6" s="245"/>
      <c r="G6" s="9">
        <f>G40</f>
        <v>0</v>
      </c>
    </row>
    <row r="7" spans="1:12" s="18" customFormat="1" ht="15" x14ac:dyDescent="0.2">
      <c r="A7" s="25"/>
      <c r="B7" s="27" t="s">
        <v>4</v>
      </c>
      <c r="C7" s="14" t="s">
        <v>3</v>
      </c>
      <c r="D7" s="245"/>
      <c r="E7" s="245"/>
      <c r="F7" s="245"/>
      <c r="G7" s="9">
        <f>+G99</f>
        <v>0</v>
      </c>
      <c r="I7"/>
      <c r="J7"/>
      <c r="K7"/>
      <c r="L7"/>
    </row>
    <row r="8" spans="1:12" s="18" customFormat="1" ht="15" x14ac:dyDescent="0.2">
      <c r="A8" s="25"/>
      <c r="B8" s="27" t="s">
        <v>6</v>
      </c>
      <c r="C8" s="14" t="s">
        <v>5</v>
      </c>
      <c r="D8" s="245"/>
      <c r="E8" s="245"/>
      <c r="F8" s="245"/>
      <c r="G8" s="9">
        <f>+G130</f>
        <v>0</v>
      </c>
      <c r="I8"/>
      <c r="J8"/>
      <c r="K8"/>
      <c r="L8"/>
    </row>
    <row r="9" spans="1:12" s="18" customFormat="1" ht="15.75" thickBot="1" x14ac:dyDescent="0.25">
      <c r="A9" s="25"/>
      <c r="B9" s="28" t="s">
        <v>16</v>
      </c>
      <c r="C9" s="15" t="s">
        <v>7</v>
      </c>
      <c r="D9" s="246"/>
      <c r="E9" s="246"/>
      <c r="F9" s="246"/>
      <c r="G9" s="10">
        <f>+G149</f>
        <v>0</v>
      </c>
      <c r="I9"/>
      <c r="J9"/>
      <c r="K9"/>
      <c r="L9"/>
    </row>
    <row r="10" spans="1:12" s="18" customFormat="1" ht="16.5" thickTop="1" thickBot="1" x14ac:dyDescent="0.25">
      <c r="A10" s="25"/>
      <c r="B10" s="32"/>
      <c r="C10" s="33" t="s">
        <v>24</v>
      </c>
      <c r="D10" s="247"/>
      <c r="E10" s="247"/>
      <c r="F10" s="247"/>
      <c r="G10" s="34">
        <f>SUM(G5:G9)</f>
        <v>0</v>
      </c>
      <c r="I10"/>
      <c r="J10"/>
      <c r="K10"/>
      <c r="L10"/>
    </row>
    <row r="11" spans="1:12" s="18" customFormat="1" x14ac:dyDescent="0.2">
      <c r="A11" s="25"/>
      <c r="B11" s="29" t="s">
        <v>0</v>
      </c>
      <c r="C11" s="11" t="s">
        <v>8</v>
      </c>
      <c r="D11"/>
      <c r="E11" s="2"/>
      <c r="F11" s="2"/>
      <c r="G11" s="2"/>
      <c r="I11"/>
      <c r="J11"/>
      <c r="K11"/>
      <c r="L11"/>
    </row>
    <row r="12" spans="1:12" ht="15" x14ac:dyDescent="0.2">
      <c r="B12" s="56"/>
    </row>
    <row r="13" spans="1:12" s="18" customFormat="1" ht="15.75" customHeight="1" x14ac:dyDescent="0.25">
      <c r="A13" s="25"/>
      <c r="B13" s="56">
        <v>1</v>
      </c>
      <c r="C13" s="44" t="s">
        <v>25</v>
      </c>
      <c r="D13" s="38" t="s">
        <v>9</v>
      </c>
      <c r="E13" s="45">
        <v>500</v>
      </c>
      <c r="F13" s="39"/>
      <c r="G13" s="45">
        <f>+E13*F13</f>
        <v>0</v>
      </c>
      <c r="I13"/>
      <c r="J13"/>
      <c r="K13"/>
      <c r="L13"/>
    </row>
    <row r="14" spans="1:12" s="18" customFormat="1" ht="15" x14ac:dyDescent="0.2">
      <c r="A14" s="25"/>
      <c r="B14" s="56"/>
      <c r="C14" s="43"/>
      <c r="D14" s="40"/>
      <c r="E14" s="41"/>
      <c r="F14" s="42"/>
      <c r="G14" s="41"/>
      <c r="I14"/>
      <c r="J14"/>
      <c r="K14"/>
      <c r="L14"/>
    </row>
    <row r="15" spans="1:12" s="18" customFormat="1" ht="30" x14ac:dyDescent="0.25">
      <c r="A15" s="25"/>
      <c r="B15" s="56">
        <v>2</v>
      </c>
      <c r="C15" s="44" t="s">
        <v>17</v>
      </c>
      <c r="D15" s="38" t="s">
        <v>10</v>
      </c>
      <c r="E15" s="45">
        <v>20</v>
      </c>
      <c r="F15" s="39"/>
      <c r="G15" s="45">
        <f>+E15*F15</f>
        <v>0</v>
      </c>
      <c r="I15"/>
      <c r="J15"/>
      <c r="K15"/>
      <c r="L15"/>
    </row>
    <row r="16" spans="1:12" s="18" customFormat="1" ht="15" x14ac:dyDescent="0.25">
      <c r="A16" s="25"/>
      <c r="B16" s="56"/>
      <c r="C16" s="44"/>
      <c r="D16" s="38"/>
      <c r="E16" s="45"/>
      <c r="F16" s="39"/>
      <c r="G16" s="45"/>
      <c r="I16"/>
      <c r="J16"/>
      <c r="K16"/>
      <c r="L16"/>
    </row>
    <row r="17" spans="1:12" s="18" customFormat="1" ht="165" x14ac:dyDescent="0.25">
      <c r="A17" s="25"/>
      <c r="B17" s="56">
        <v>3</v>
      </c>
      <c r="C17" s="44" t="s">
        <v>64</v>
      </c>
      <c r="D17" s="38" t="s">
        <v>27</v>
      </c>
      <c r="E17" s="45">
        <v>1</v>
      </c>
      <c r="F17" s="39"/>
      <c r="G17" s="45">
        <f>+E17*F17</f>
        <v>0</v>
      </c>
      <c r="I17"/>
      <c r="J17"/>
      <c r="K17"/>
      <c r="L17"/>
    </row>
    <row r="18" spans="1:12" s="18" customFormat="1" ht="15" x14ac:dyDescent="0.25">
      <c r="A18" s="25"/>
      <c r="B18" s="56"/>
      <c r="C18" s="44"/>
      <c r="D18" s="38"/>
      <c r="E18" s="45"/>
      <c r="F18" s="39"/>
      <c r="G18" s="45"/>
      <c r="I18"/>
      <c r="J18"/>
      <c r="K18"/>
      <c r="L18"/>
    </row>
    <row r="19" spans="1:12" s="18" customFormat="1" ht="10.5" customHeight="1" x14ac:dyDescent="0.2">
      <c r="A19" s="25"/>
      <c r="B19" s="56"/>
      <c r="C19" s="30"/>
      <c r="D19"/>
      <c r="E19" s="2"/>
      <c r="F19" s="4"/>
      <c r="G19" s="5"/>
      <c r="I19"/>
      <c r="J19"/>
      <c r="K19"/>
      <c r="L19"/>
    </row>
    <row r="20" spans="1:12" s="18" customFormat="1" ht="15" x14ac:dyDescent="0.2">
      <c r="A20" s="25"/>
      <c r="B20" s="56"/>
      <c r="C20" s="16" t="s">
        <v>12</v>
      </c>
      <c r="D20" s="1"/>
      <c r="E20" s="3"/>
      <c r="F20" s="3"/>
      <c r="G20" s="7">
        <f>SUM(G13:G19)</f>
        <v>0</v>
      </c>
      <c r="I20"/>
      <c r="J20"/>
      <c r="K20"/>
      <c r="L20"/>
    </row>
    <row r="21" spans="1:12" s="18" customFormat="1" ht="15" x14ac:dyDescent="0.25">
      <c r="A21" s="25"/>
      <c r="B21" s="17"/>
      <c r="C21" s="21"/>
      <c r="D21" s="55"/>
      <c r="E21" s="23"/>
      <c r="F21" s="23"/>
      <c r="G21" s="24"/>
      <c r="I21"/>
      <c r="J21"/>
      <c r="K21"/>
      <c r="L21"/>
    </row>
    <row r="22" spans="1:12" s="18" customFormat="1" ht="15" x14ac:dyDescent="0.25">
      <c r="A22" s="25"/>
      <c r="B22" s="29" t="s">
        <v>2</v>
      </c>
      <c r="C22" s="21" t="s">
        <v>30</v>
      </c>
      <c r="D22" s="55"/>
      <c r="E22" s="23"/>
      <c r="F22" s="23"/>
      <c r="G22" s="24"/>
      <c r="I22"/>
      <c r="J22"/>
      <c r="K22"/>
      <c r="L22"/>
    </row>
    <row r="23" spans="1:12" s="18" customFormat="1" ht="15" x14ac:dyDescent="0.25">
      <c r="A23" s="25"/>
      <c r="B23" s="56"/>
      <c r="C23" s="21"/>
      <c r="D23" s="55"/>
      <c r="E23" s="23"/>
      <c r="F23" s="23"/>
      <c r="G23" s="24"/>
      <c r="I23"/>
      <c r="J23"/>
      <c r="K23"/>
      <c r="L23"/>
    </row>
    <row r="24" spans="1:12" s="18" customFormat="1" ht="30" x14ac:dyDescent="0.25">
      <c r="A24" s="25"/>
      <c r="B24" s="56">
        <v>1</v>
      </c>
      <c r="C24" s="52" t="s">
        <v>32</v>
      </c>
      <c r="D24" s="55" t="s">
        <v>9</v>
      </c>
      <c r="E24" s="23">
        <v>20</v>
      </c>
      <c r="F24" s="39"/>
      <c r="G24" s="45">
        <f>F24*E24</f>
        <v>0</v>
      </c>
      <c r="I24"/>
      <c r="J24"/>
      <c r="K24"/>
      <c r="L24"/>
    </row>
    <row r="25" spans="1:12" s="18" customFormat="1" ht="15" x14ac:dyDescent="0.25">
      <c r="A25" s="25"/>
      <c r="B25" s="56"/>
      <c r="C25" s="52"/>
      <c r="D25" s="55"/>
      <c r="E25" s="23"/>
      <c r="F25" s="39"/>
      <c r="G25" s="45"/>
      <c r="I25"/>
      <c r="J25"/>
      <c r="K25"/>
      <c r="L25"/>
    </row>
    <row r="26" spans="1:12" s="18" customFormat="1" ht="90" x14ac:dyDescent="0.25">
      <c r="A26" s="25"/>
      <c r="B26" s="56">
        <v>2</v>
      </c>
      <c r="C26" s="52" t="s">
        <v>42</v>
      </c>
      <c r="D26" s="38" t="s">
        <v>49</v>
      </c>
      <c r="E26" s="23">
        <v>300</v>
      </c>
      <c r="F26" s="39"/>
      <c r="G26" s="45">
        <f>F26*E26</f>
        <v>0</v>
      </c>
      <c r="I26"/>
      <c r="J26"/>
      <c r="K26"/>
      <c r="L26"/>
    </row>
    <row r="27" spans="1:12" s="18" customFormat="1" ht="15" x14ac:dyDescent="0.25">
      <c r="A27" s="25"/>
      <c r="B27" s="56"/>
      <c r="C27" s="52"/>
      <c r="D27" s="38"/>
      <c r="E27" s="23"/>
      <c r="F27" s="39"/>
      <c r="G27" s="45"/>
      <c r="I27"/>
      <c r="J27"/>
      <c r="K27"/>
      <c r="L27"/>
    </row>
    <row r="28" spans="1:12" s="18" customFormat="1" ht="60" x14ac:dyDescent="0.25">
      <c r="A28" s="25"/>
      <c r="B28" s="56">
        <v>3</v>
      </c>
      <c r="C28" s="52" t="s">
        <v>246</v>
      </c>
      <c r="D28" s="38" t="s">
        <v>49</v>
      </c>
      <c r="E28" s="23">
        <v>6</v>
      </c>
      <c r="F28" s="39"/>
      <c r="G28" s="45">
        <f>F28*E28</f>
        <v>0</v>
      </c>
      <c r="I28"/>
      <c r="J28"/>
      <c r="K28"/>
      <c r="L28"/>
    </row>
    <row r="29" spans="1:12" s="18" customFormat="1" ht="15" x14ac:dyDescent="0.25">
      <c r="A29" s="25"/>
      <c r="B29" s="56"/>
      <c r="C29" s="52"/>
      <c r="D29" s="38"/>
      <c r="E29" s="23"/>
      <c r="F29" s="39"/>
      <c r="G29" s="45"/>
      <c r="I29"/>
      <c r="J29"/>
      <c r="K29"/>
      <c r="L29"/>
    </row>
    <row r="30" spans="1:12" s="18" customFormat="1" ht="30" x14ac:dyDescent="0.25">
      <c r="A30" s="25"/>
      <c r="B30" s="56">
        <v>4</v>
      </c>
      <c r="C30" s="52" t="s">
        <v>76</v>
      </c>
      <c r="D30" s="38" t="s">
        <v>49</v>
      </c>
      <c r="E30" s="66">
        <v>380</v>
      </c>
      <c r="F30" s="39"/>
      <c r="G30" s="45">
        <f t="shared" ref="G30:G38" si="0">F30*E30</f>
        <v>0</v>
      </c>
      <c r="I30"/>
      <c r="J30"/>
      <c r="K30"/>
      <c r="L30"/>
    </row>
    <row r="31" spans="1:12" s="18" customFormat="1" ht="15" x14ac:dyDescent="0.25">
      <c r="A31" s="25"/>
      <c r="B31" s="56"/>
      <c r="C31" s="52"/>
      <c r="D31" s="38"/>
      <c r="E31" s="66"/>
      <c r="F31" s="39"/>
      <c r="G31" s="45"/>
      <c r="I31"/>
      <c r="J31"/>
      <c r="K31"/>
      <c r="L31"/>
    </row>
    <row r="32" spans="1:12" s="18" customFormat="1" ht="60" x14ac:dyDescent="0.25">
      <c r="A32" s="25"/>
      <c r="B32" s="56">
        <v>5</v>
      </c>
      <c r="C32" s="60" t="s">
        <v>154</v>
      </c>
      <c r="D32" s="38" t="s">
        <v>10</v>
      </c>
      <c r="E32" s="66">
        <v>45</v>
      </c>
      <c r="F32" s="39"/>
      <c r="G32" s="45">
        <f t="shared" si="0"/>
        <v>0</v>
      </c>
      <c r="I32"/>
      <c r="J32"/>
      <c r="K32"/>
      <c r="L32"/>
    </row>
    <row r="33" spans="1:12" s="18" customFormat="1" ht="15" x14ac:dyDescent="0.25">
      <c r="A33" s="25"/>
      <c r="B33" s="56"/>
      <c r="C33" s="60"/>
      <c r="D33" s="38"/>
      <c r="E33" s="66"/>
      <c r="F33" s="39"/>
      <c r="G33" s="45"/>
      <c r="I33"/>
      <c r="J33"/>
      <c r="K33"/>
      <c r="L33"/>
    </row>
    <row r="34" spans="1:12" s="18" customFormat="1" ht="60" x14ac:dyDescent="0.25">
      <c r="A34" s="25"/>
      <c r="B34" s="56">
        <v>6</v>
      </c>
      <c r="C34" s="60" t="s">
        <v>155</v>
      </c>
      <c r="D34" s="38" t="s">
        <v>10</v>
      </c>
      <c r="E34" s="66">
        <v>6</v>
      </c>
      <c r="F34" s="39"/>
      <c r="G34" s="45">
        <f t="shared" si="0"/>
        <v>0</v>
      </c>
      <c r="I34"/>
      <c r="J34"/>
      <c r="K34"/>
      <c r="L34"/>
    </row>
    <row r="35" spans="1:12" s="18" customFormat="1" ht="16.5" x14ac:dyDescent="0.3">
      <c r="A35" s="25"/>
      <c r="B35" s="56"/>
      <c r="C35" s="60"/>
      <c r="D35" s="59"/>
      <c r="E35" s="66"/>
      <c r="F35" s="39"/>
      <c r="G35" s="45"/>
      <c r="I35"/>
      <c r="J35"/>
      <c r="K35"/>
      <c r="L35"/>
    </row>
    <row r="36" spans="1:12" s="18" customFormat="1" ht="60" x14ac:dyDescent="0.25">
      <c r="A36" s="25"/>
      <c r="B36" s="56">
        <v>7</v>
      </c>
      <c r="C36" s="60" t="s">
        <v>156</v>
      </c>
      <c r="D36" s="38" t="s">
        <v>10</v>
      </c>
      <c r="E36" s="66">
        <v>45</v>
      </c>
      <c r="F36" s="39"/>
      <c r="G36" s="45">
        <f t="shared" si="0"/>
        <v>0</v>
      </c>
      <c r="I36"/>
      <c r="J36"/>
      <c r="K36"/>
      <c r="L36"/>
    </row>
    <row r="37" spans="1:12" s="18" customFormat="1" ht="15" x14ac:dyDescent="0.25">
      <c r="A37" s="25"/>
      <c r="B37" s="56"/>
      <c r="C37" s="52"/>
      <c r="D37" s="38"/>
      <c r="E37" s="23"/>
      <c r="F37" s="39"/>
      <c r="G37" s="45"/>
      <c r="I37"/>
      <c r="J37"/>
      <c r="K37"/>
      <c r="L37"/>
    </row>
    <row r="38" spans="1:12" s="18" customFormat="1" ht="60" x14ac:dyDescent="0.25">
      <c r="A38" s="25"/>
      <c r="B38" s="56">
        <v>8</v>
      </c>
      <c r="C38" s="60" t="s">
        <v>157</v>
      </c>
      <c r="D38" s="38" t="s">
        <v>10</v>
      </c>
      <c r="E38" s="23">
        <v>6</v>
      </c>
      <c r="F38" s="39"/>
      <c r="G38" s="45">
        <f t="shared" si="0"/>
        <v>0</v>
      </c>
      <c r="I38"/>
      <c r="J38"/>
      <c r="K38"/>
      <c r="L38"/>
    </row>
    <row r="39" spans="1:12" s="18" customFormat="1" ht="15" x14ac:dyDescent="0.25">
      <c r="A39" s="25"/>
      <c r="B39" s="56"/>
      <c r="C39" s="52"/>
      <c r="D39" s="38"/>
      <c r="E39" s="23"/>
      <c r="F39" s="39"/>
      <c r="G39" s="45"/>
      <c r="I39"/>
      <c r="J39"/>
      <c r="K39"/>
      <c r="L39"/>
    </row>
    <row r="40" spans="1:12" s="18" customFormat="1" x14ac:dyDescent="0.2">
      <c r="A40" s="25"/>
      <c r="B40" s="17"/>
      <c r="C40" s="16" t="s">
        <v>31</v>
      </c>
      <c r="D40" s="1"/>
      <c r="E40" s="3"/>
      <c r="F40" s="3"/>
      <c r="G40" s="7">
        <f>SUM(G24:G39)</f>
        <v>0</v>
      </c>
      <c r="I40"/>
      <c r="J40"/>
      <c r="K40"/>
      <c r="L40"/>
    </row>
    <row r="41" spans="1:12" s="18" customFormat="1" ht="15" x14ac:dyDescent="0.25">
      <c r="A41" s="25"/>
      <c r="B41" s="17"/>
      <c r="C41" s="21"/>
      <c r="D41" s="22"/>
      <c r="E41" s="23"/>
      <c r="F41" s="23"/>
      <c r="G41" s="45"/>
      <c r="I41"/>
      <c r="J41"/>
      <c r="K41"/>
      <c r="L41"/>
    </row>
    <row r="42" spans="1:12" s="18" customFormat="1" ht="15" x14ac:dyDescent="0.25">
      <c r="A42" s="25"/>
      <c r="B42" s="29" t="s">
        <v>4</v>
      </c>
      <c r="C42" s="11" t="s">
        <v>11</v>
      </c>
      <c r="D42"/>
      <c r="E42" s="2"/>
      <c r="F42" s="2"/>
      <c r="G42" s="45"/>
      <c r="I42"/>
      <c r="J42"/>
      <c r="K42"/>
      <c r="L42"/>
    </row>
    <row r="43" spans="1:12" s="18" customFormat="1" ht="15" x14ac:dyDescent="0.25">
      <c r="A43" s="25"/>
      <c r="B43" s="57"/>
      <c r="C43" s="11"/>
      <c r="D43"/>
      <c r="E43" s="2"/>
      <c r="F43" s="2"/>
      <c r="G43" s="45"/>
      <c r="I43"/>
      <c r="J43"/>
      <c r="K43"/>
      <c r="L43"/>
    </row>
    <row r="44" spans="1:12" s="18" customFormat="1" ht="45" x14ac:dyDescent="0.25">
      <c r="A44" s="25"/>
      <c r="B44" s="56">
        <v>1</v>
      </c>
      <c r="C44" s="52" t="s">
        <v>158</v>
      </c>
      <c r="D44" s="38" t="s">
        <v>48</v>
      </c>
      <c r="E44" s="45">
        <v>41.5</v>
      </c>
      <c r="F44" s="39"/>
      <c r="G44" s="45">
        <f>F44*E44</f>
        <v>0</v>
      </c>
      <c r="I44"/>
      <c r="J44"/>
      <c r="K44"/>
      <c r="L44"/>
    </row>
    <row r="45" spans="1:12" s="18" customFormat="1" ht="15" x14ac:dyDescent="0.25">
      <c r="A45" s="25"/>
      <c r="B45" s="56"/>
      <c r="C45" s="52"/>
      <c r="D45" s="38"/>
      <c r="E45" s="45"/>
      <c r="F45" s="39"/>
      <c r="G45" s="45"/>
      <c r="I45"/>
      <c r="J45"/>
      <c r="K45"/>
      <c r="L45"/>
    </row>
    <row r="46" spans="1:12" s="18" customFormat="1" ht="45" x14ac:dyDescent="0.25">
      <c r="A46" s="25"/>
      <c r="B46" s="56">
        <v>2</v>
      </c>
      <c r="C46" s="52" t="s">
        <v>262</v>
      </c>
      <c r="D46" s="38" t="s">
        <v>48</v>
      </c>
      <c r="E46" s="45">
        <v>81</v>
      </c>
      <c r="F46" s="39"/>
      <c r="G46" s="45">
        <f>F46*E46</f>
        <v>0</v>
      </c>
      <c r="I46"/>
      <c r="J46"/>
      <c r="K46"/>
      <c r="L46"/>
    </row>
    <row r="47" spans="1:12" ht="15" x14ac:dyDescent="0.25">
      <c r="B47" s="56"/>
      <c r="D47" s="38"/>
      <c r="G47" s="45"/>
    </row>
    <row r="48" spans="1:12" ht="90" x14ac:dyDescent="0.25">
      <c r="B48" s="56">
        <v>3</v>
      </c>
      <c r="C48" s="44" t="s">
        <v>159</v>
      </c>
      <c r="D48" s="38"/>
      <c r="E48" s="48"/>
      <c r="F48" s="49"/>
      <c r="G48" s="45"/>
    </row>
    <row r="49" spans="2:10" ht="60" x14ac:dyDescent="0.25">
      <c r="B49" s="56"/>
      <c r="C49" s="44" t="s">
        <v>41</v>
      </c>
      <c r="D49" s="38"/>
      <c r="E49" s="48"/>
      <c r="F49" s="49"/>
      <c r="G49" s="45"/>
    </row>
    <row r="50" spans="2:10" ht="18" x14ac:dyDescent="0.25">
      <c r="B50" s="56"/>
      <c r="C50" s="44" t="s">
        <v>51</v>
      </c>
      <c r="D50" s="38" t="s">
        <v>48</v>
      </c>
      <c r="E50" s="45">
        <f>ROUND(0.3*H50,1)</f>
        <v>150</v>
      </c>
      <c r="F50" s="39"/>
      <c r="G50" s="45">
        <f>F50*E50</f>
        <v>0</v>
      </c>
      <c r="H50" s="18">
        <f>+E13*1</f>
        <v>500</v>
      </c>
    </row>
    <row r="51" spans="2:10" ht="15" x14ac:dyDescent="0.25">
      <c r="B51" s="56"/>
      <c r="C51" s="46"/>
      <c r="D51" s="38"/>
      <c r="E51" s="45"/>
      <c r="F51" s="39"/>
      <c r="G51" s="45"/>
      <c r="J51" s="18"/>
    </row>
    <row r="52" spans="2:10" ht="18" x14ac:dyDescent="0.25">
      <c r="B52" s="56"/>
      <c r="C52" s="44" t="s">
        <v>56</v>
      </c>
      <c r="D52" s="38" t="s">
        <v>48</v>
      </c>
      <c r="E52" s="45">
        <f>ROUND(0.6*H50,1)</f>
        <v>300</v>
      </c>
      <c r="F52" s="39"/>
      <c r="G52" s="45">
        <f>F52*E52</f>
        <v>0</v>
      </c>
      <c r="I52" s="18"/>
      <c r="J52" s="18"/>
    </row>
    <row r="53" spans="2:10" ht="15" x14ac:dyDescent="0.25">
      <c r="B53" s="56"/>
      <c r="C53" s="44"/>
      <c r="D53" s="38"/>
      <c r="E53" s="45"/>
      <c r="F53" s="39"/>
      <c r="G53" s="45"/>
      <c r="I53" s="18"/>
      <c r="J53" s="18"/>
    </row>
    <row r="54" spans="2:10" ht="18" x14ac:dyDescent="0.25">
      <c r="B54" s="56"/>
      <c r="C54" s="44" t="s">
        <v>55</v>
      </c>
      <c r="D54" s="38" t="s">
        <v>48</v>
      </c>
      <c r="E54" s="45">
        <f>ROUND(0.1*H50,1)</f>
        <v>50</v>
      </c>
      <c r="F54" s="39"/>
      <c r="G54" s="45">
        <f>F54*E54</f>
        <v>0</v>
      </c>
      <c r="I54" s="18"/>
      <c r="J54" s="18"/>
    </row>
    <row r="55" spans="2:10" ht="15" x14ac:dyDescent="0.25">
      <c r="B55" s="56"/>
      <c r="C55" s="44"/>
      <c r="D55" s="38"/>
      <c r="E55" s="45"/>
      <c r="F55" s="39"/>
      <c r="G55" s="45"/>
      <c r="I55" s="18"/>
      <c r="J55" s="18"/>
    </row>
    <row r="56" spans="2:10" ht="60" x14ac:dyDescent="0.25">
      <c r="B56" s="56">
        <v>4</v>
      </c>
      <c r="C56" s="44" t="s">
        <v>160</v>
      </c>
      <c r="D56" s="38"/>
      <c r="E56" s="45"/>
      <c r="F56" s="39"/>
      <c r="G56" s="45"/>
      <c r="I56" s="18"/>
      <c r="J56" s="18"/>
    </row>
    <row r="57" spans="2:10" ht="60" x14ac:dyDescent="0.25">
      <c r="B57" s="56"/>
      <c r="C57" s="44" t="s">
        <v>41</v>
      </c>
      <c r="D57" s="38"/>
      <c r="E57" s="45"/>
      <c r="F57" s="39"/>
      <c r="G57" s="45"/>
      <c r="I57" s="18"/>
      <c r="J57" s="18"/>
    </row>
    <row r="58" spans="2:10" ht="18" x14ac:dyDescent="0.25">
      <c r="B58" s="56"/>
      <c r="C58" s="44" t="s">
        <v>51</v>
      </c>
      <c r="D58" s="38" t="s">
        <v>48</v>
      </c>
      <c r="E58" s="45">
        <f>ROUND(0.3*H58,1)</f>
        <v>75</v>
      </c>
      <c r="F58" s="37"/>
      <c r="G58" s="45">
        <f>F58*E58</f>
        <v>0</v>
      </c>
      <c r="H58" s="18">
        <f>+E13*0.5</f>
        <v>250</v>
      </c>
      <c r="I58" s="18"/>
      <c r="J58" s="18"/>
    </row>
    <row r="59" spans="2:10" ht="15" x14ac:dyDescent="0.25">
      <c r="B59" s="56"/>
      <c r="C59" s="46"/>
      <c r="D59" s="38"/>
      <c r="E59" s="45"/>
      <c r="F59" s="37"/>
      <c r="G59" s="45"/>
      <c r="I59" s="18"/>
      <c r="J59" s="18"/>
    </row>
    <row r="60" spans="2:10" ht="18" x14ac:dyDescent="0.25">
      <c r="B60" s="56"/>
      <c r="C60" s="44" t="s">
        <v>56</v>
      </c>
      <c r="D60" s="38" t="s">
        <v>48</v>
      </c>
      <c r="E60" s="45">
        <f>ROUND(0.6*H58,1)</f>
        <v>150</v>
      </c>
      <c r="F60" s="37"/>
      <c r="G60" s="45">
        <f>F60*E60</f>
        <v>0</v>
      </c>
      <c r="I60" s="18"/>
      <c r="J60" s="18"/>
    </row>
    <row r="61" spans="2:10" ht="15" x14ac:dyDescent="0.25">
      <c r="B61" s="56"/>
      <c r="C61" s="44"/>
      <c r="D61" s="38"/>
      <c r="E61" s="45"/>
      <c r="F61" s="37"/>
      <c r="G61" s="45"/>
      <c r="I61" s="18"/>
      <c r="J61" s="18"/>
    </row>
    <row r="62" spans="2:10" ht="18" x14ac:dyDescent="0.25">
      <c r="B62" s="56"/>
      <c r="C62" s="44" t="s">
        <v>55</v>
      </c>
      <c r="D62" s="38" t="s">
        <v>48</v>
      </c>
      <c r="E62" s="45">
        <f>ROUND(0.1*H58,1)</f>
        <v>25</v>
      </c>
      <c r="F62" s="37"/>
      <c r="G62" s="45">
        <f>F62*E62</f>
        <v>0</v>
      </c>
      <c r="I62" s="18"/>
      <c r="J62" s="18"/>
    </row>
    <row r="63" spans="2:10" ht="15" x14ac:dyDescent="0.25">
      <c r="B63" s="56"/>
      <c r="C63" s="44"/>
      <c r="D63" s="38"/>
      <c r="E63" s="45"/>
      <c r="F63" s="37"/>
      <c r="G63" s="45"/>
      <c r="I63" s="18"/>
      <c r="J63" s="18"/>
    </row>
    <row r="64" spans="2:10" ht="15" x14ac:dyDescent="0.25">
      <c r="B64" s="56"/>
      <c r="C64" s="44"/>
      <c r="D64" s="38"/>
      <c r="E64" s="45"/>
      <c r="F64" s="37"/>
      <c r="G64" s="45"/>
      <c r="I64" s="18"/>
      <c r="J64" s="18"/>
    </row>
    <row r="65" spans="2:8" ht="30" x14ac:dyDescent="0.25">
      <c r="B65" s="56">
        <v>6</v>
      </c>
      <c r="C65" s="44" t="s">
        <v>26</v>
      </c>
      <c r="D65" s="38" t="s">
        <v>49</v>
      </c>
      <c r="E65" s="45">
        <v>500</v>
      </c>
      <c r="F65" s="39"/>
      <c r="G65" s="45">
        <f>F65*E65</f>
        <v>0</v>
      </c>
    </row>
    <row r="66" spans="2:8" ht="15" x14ac:dyDescent="0.25">
      <c r="B66" s="56"/>
      <c r="C66" s="44"/>
      <c r="D66" s="38"/>
      <c r="E66" s="45"/>
      <c r="F66" s="39"/>
      <c r="G66" s="45"/>
    </row>
    <row r="67" spans="2:8" ht="60" x14ac:dyDescent="0.25">
      <c r="B67" s="56">
        <v>7</v>
      </c>
      <c r="C67" s="44" t="s">
        <v>254</v>
      </c>
      <c r="D67" s="38" t="s">
        <v>48</v>
      </c>
      <c r="E67" s="45">
        <v>242</v>
      </c>
      <c r="F67" s="39"/>
      <c r="G67" s="45">
        <f>F67*E67</f>
        <v>0</v>
      </c>
    </row>
    <row r="68" spans="2:8" ht="15" x14ac:dyDescent="0.25">
      <c r="B68" s="56"/>
      <c r="C68" s="44"/>
      <c r="D68" s="38"/>
      <c r="E68" s="45"/>
      <c r="F68" s="39"/>
      <c r="G68" s="45"/>
    </row>
    <row r="69" spans="2:8" ht="60" x14ac:dyDescent="0.25">
      <c r="B69" s="56">
        <v>8</v>
      </c>
      <c r="C69" s="44" t="s">
        <v>250</v>
      </c>
      <c r="D69" s="38" t="s">
        <v>48</v>
      </c>
      <c r="E69" s="45">
        <v>170</v>
      </c>
      <c r="F69" s="39"/>
      <c r="G69" s="45">
        <f>+E69*F69</f>
        <v>0</v>
      </c>
      <c r="H69" s="35"/>
    </row>
    <row r="70" spans="2:8" ht="15" x14ac:dyDescent="0.25">
      <c r="B70" s="56"/>
      <c r="C70" s="44"/>
      <c r="D70" s="38"/>
      <c r="E70" s="45"/>
      <c r="F70" s="39"/>
      <c r="G70" s="45"/>
      <c r="H70" s="35"/>
    </row>
    <row r="71" spans="2:8" ht="60" x14ac:dyDescent="0.25">
      <c r="B71" s="56">
        <v>9</v>
      </c>
      <c r="C71" s="44" t="s">
        <v>251</v>
      </c>
      <c r="D71" s="38" t="s">
        <v>48</v>
      </c>
      <c r="E71" s="45">
        <v>45</v>
      </c>
      <c r="F71" s="39"/>
      <c r="G71" s="45">
        <f>+E71*F71</f>
        <v>0</v>
      </c>
      <c r="H71" s="35"/>
    </row>
    <row r="72" spans="2:8" ht="15" x14ac:dyDescent="0.25">
      <c r="B72" s="56"/>
      <c r="C72" s="44"/>
      <c r="D72" s="38"/>
      <c r="E72" s="45"/>
      <c r="F72" s="39"/>
      <c r="G72" s="45"/>
      <c r="H72" s="35"/>
    </row>
    <row r="73" spans="2:8" ht="30.75" customHeight="1" x14ac:dyDescent="0.25">
      <c r="B73" s="56">
        <v>10</v>
      </c>
      <c r="C73" s="44" t="s">
        <v>161</v>
      </c>
      <c r="D73" s="55" t="s">
        <v>48</v>
      </c>
      <c r="E73" s="23">
        <v>165</v>
      </c>
      <c r="F73" s="36"/>
      <c r="G73" s="45">
        <f t="shared" ref="G73:G97" si="1">+E73*F73</f>
        <v>0</v>
      </c>
      <c r="H73" s="35"/>
    </row>
    <row r="74" spans="2:8" ht="15" x14ac:dyDescent="0.25">
      <c r="B74" s="56"/>
      <c r="C74" s="44"/>
      <c r="D74" s="55"/>
      <c r="E74" s="23"/>
      <c r="F74" s="36"/>
      <c r="G74" s="45"/>
      <c r="H74" s="35"/>
    </row>
    <row r="75" spans="2:8" ht="60" x14ac:dyDescent="0.25">
      <c r="B75" s="56">
        <v>11</v>
      </c>
      <c r="C75" s="44" t="s">
        <v>264</v>
      </c>
      <c r="D75" s="55" t="s">
        <v>48</v>
      </c>
      <c r="E75" s="23">
        <v>204</v>
      </c>
      <c r="F75" s="36"/>
      <c r="G75" s="45">
        <f t="shared" si="1"/>
        <v>0</v>
      </c>
      <c r="H75" s="35"/>
    </row>
    <row r="76" spans="2:8" ht="15" x14ac:dyDescent="0.25">
      <c r="B76" s="56"/>
      <c r="C76" s="44"/>
      <c r="D76" s="55"/>
      <c r="E76" s="23"/>
      <c r="F76" s="36"/>
      <c r="G76" s="45"/>
      <c r="H76" s="35"/>
    </row>
    <row r="77" spans="2:8" ht="45" x14ac:dyDescent="0.25">
      <c r="B77" s="56">
        <v>12</v>
      </c>
      <c r="C77" s="44" t="s">
        <v>185</v>
      </c>
      <c r="D77" s="38" t="s">
        <v>48</v>
      </c>
      <c r="E77" s="23">
        <v>80</v>
      </c>
      <c r="F77" s="39"/>
      <c r="G77" s="45">
        <f t="shared" si="1"/>
        <v>0</v>
      </c>
      <c r="H77" s="35"/>
    </row>
    <row r="78" spans="2:8" ht="15" x14ac:dyDescent="0.25">
      <c r="B78" s="56"/>
      <c r="C78" s="44"/>
      <c r="D78" s="38"/>
      <c r="E78" s="23"/>
      <c r="F78" s="39"/>
      <c r="G78" s="45"/>
      <c r="H78" s="35"/>
    </row>
    <row r="79" spans="2:8" ht="30" x14ac:dyDescent="0.25">
      <c r="B79" s="56">
        <v>13</v>
      </c>
      <c r="C79" s="44" t="s">
        <v>186</v>
      </c>
      <c r="D79" s="38" t="s">
        <v>49</v>
      </c>
      <c r="E79" s="23">
        <v>384</v>
      </c>
      <c r="F79" s="39"/>
      <c r="G79" s="45">
        <f t="shared" si="1"/>
        <v>0</v>
      </c>
      <c r="H79" s="35"/>
    </row>
    <row r="80" spans="2:8" ht="15" x14ac:dyDescent="0.25">
      <c r="B80" s="56"/>
      <c r="C80" s="44"/>
      <c r="D80" s="55"/>
      <c r="E80" s="23"/>
      <c r="F80" s="36"/>
      <c r="G80" s="45"/>
      <c r="H80" s="35"/>
    </row>
    <row r="81" spans="2:8" ht="60" x14ac:dyDescent="0.25">
      <c r="B81" s="56">
        <v>14</v>
      </c>
      <c r="C81" s="44" t="s">
        <v>265</v>
      </c>
      <c r="D81" s="55" t="s">
        <v>48</v>
      </c>
      <c r="E81" s="23">
        <v>32</v>
      </c>
      <c r="F81" s="36"/>
      <c r="G81" s="45">
        <f t="shared" si="1"/>
        <v>0</v>
      </c>
      <c r="H81" s="35"/>
    </row>
    <row r="82" spans="2:8" ht="15" x14ac:dyDescent="0.25">
      <c r="B82" s="56"/>
      <c r="C82" s="44"/>
      <c r="D82" s="55"/>
      <c r="E82" s="23"/>
      <c r="F82" s="36"/>
      <c r="G82" s="45"/>
      <c r="H82" s="35"/>
    </row>
    <row r="83" spans="2:8" ht="45" x14ac:dyDescent="0.25">
      <c r="B83" s="56">
        <v>15</v>
      </c>
      <c r="C83" s="44" t="s">
        <v>68</v>
      </c>
      <c r="D83" s="55" t="s">
        <v>48</v>
      </c>
      <c r="E83" s="23">
        <v>4</v>
      </c>
      <c r="F83" s="36"/>
      <c r="G83" s="45">
        <f t="shared" si="1"/>
        <v>0</v>
      </c>
      <c r="H83" s="35"/>
    </row>
    <row r="84" spans="2:8" ht="15" x14ac:dyDescent="0.25">
      <c r="B84" s="56"/>
      <c r="C84" s="44"/>
      <c r="D84" s="55"/>
      <c r="E84" s="23"/>
      <c r="F84" s="36"/>
      <c r="G84" s="45"/>
      <c r="H84" s="35"/>
    </row>
    <row r="85" spans="2:8" ht="60" x14ac:dyDescent="0.25">
      <c r="B85" s="56">
        <v>16</v>
      </c>
      <c r="C85" s="44" t="s">
        <v>162</v>
      </c>
      <c r="D85" s="55" t="s">
        <v>48</v>
      </c>
      <c r="E85" s="23">
        <f>ROUND((E58+E60+E62)*1.3-E73*1.05,1)</f>
        <v>151.80000000000001</v>
      </c>
      <c r="F85" s="36"/>
      <c r="G85" s="45">
        <f t="shared" si="1"/>
        <v>0</v>
      </c>
      <c r="H85" s="35"/>
    </row>
    <row r="86" spans="2:8" ht="15" x14ac:dyDescent="0.25">
      <c r="B86" s="56"/>
      <c r="C86" s="44"/>
      <c r="D86" s="55"/>
      <c r="E86" s="23"/>
      <c r="F86" s="36"/>
      <c r="G86" s="45"/>
      <c r="H86" s="35"/>
    </row>
    <row r="87" spans="2:8" ht="60" x14ac:dyDescent="0.25">
      <c r="B87" s="56">
        <v>17</v>
      </c>
      <c r="C87" s="44" t="s">
        <v>163</v>
      </c>
      <c r="D87" s="55" t="s">
        <v>48</v>
      </c>
      <c r="E87" s="23">
        <v>200</v>
      </c>
      <c r="F87" s="36"/>
      <c r="G87" s="45">
        <f t="shared" si="1"/>
        <v>0</v>
      </c>
      <c r="H87" s="35"/>
    </row>
    <row r="88" spans="2:8" ht="15" x14ac:dyDescent="0.25">
      <c r="B88" s="56"/>
      <c r="C88" s="44"/>
      <c r="D88" s="55"/>
      <c r="E88" s="23"/>
      <c r="F88" s="36"/>
      <c r="G88" s="45"/>
      <c r="H88" s="35"/>
    </row>
    <row r="89" spans="2:8" ht="30" x14ac:dyDescent="0.25">
      <c r="B89" s="56">
        <v>18</v>
      </c>
      <c r="C89" s="44" t="s">
        <v>164</v>
      </c>
      <c r="D89" s="55" t="s">
        <v>48</v>
      </c>
      <c r="E89" s="23">
        <f>E44</f>
        <v>41.5</v>
      </c>
      <c r="F89" s="36"/>
      <c r="G89" s="45">
        <f t="shared" si="1"/>
        <v>0</v>
      </c>
      <c r="H89" s="35"/>
    </row>
    <row r="90" spans="2:8" ht="15" x14ac:dyDescent="0.25">
      <c r="B90" s="56"/>
      <c r="C90" s="44"/>
      <c r="D90" s="55"/>
      <c r="E90" s="23"/>
      <c r="F90" s="36"/>
      <c r="G90" s="45"/>
      <c r="H90" s="35"/>
    </row>
    <row r="91" spans="2:8" ht="30" x14ac:dyDescent="0.25">
      <c r="B91" s="56">
        <v>19</v>
      </c>
      <c r="C91" s="44" t="s">
        <v>165</v>
      </c>
      <c r="D91" s="55" t="s">
        <v>48</v>
      </c>
      <c r="E91" s="23">
        <f>E46</f>
        <v>81</v>
      </c>
      <c r="F91" s="36"/>
      <c r="G91" s="45">
        <f t="shared" si="1"/>
        <v>0</v>
      </c>
      <c r="H91" s="35"/>
    </row>
    <row r="92" spans="2:8" ht="15" x14ac:dyDescent="0.25">
      <c r="B92" s="56"/>
      <c r="C92" s="44"/>
      <c r="D92" s="55"/>
      <c r="E92" s="23"/>
      <c r="F92" s="36"/>
      <c r="G92" s="45"/>
      <c r="H92" s="35"/>
    </row>
    <row r="93" spans="2:8" ht="32.25" customHeight="1" x14ac:dyDescent="0.25">
      <c r="B93" s="56">
        <v>20</v>
      </c>
      <c r="C93" s="44" t="s">
        <v>266</v>
      </c>
      <c r="D93" s="55" t="s">
        <v>48</v>
      </c>
      <c r="E93" s="23">
        <v>18</v>
      </c>
      <c r="F93" s="36"/>
      <c r="G93" s="45">
        <f t="shared" si="1"/>
        <v>0</v>
      </c>
      <c r="H93" s="35"/>
    </row>
    <row r="94" spans="2:8" ht="15" x14ac:dyDescent="0.25">
      <c r="B94" s="56"/>
      <c r="C94" s="44"/>
      <c r="D94" s="55"/>
      <c r="E94" s="23"/>
      <c r="F94" s="36"/>
      <c r="G94" s="45"/>
      <c r="H94" s="35"/>
    </row>
    <row r="95" spans="2:8" ht="66" x14ac:dyDescent="0.25">
      <c r="B95" s="56">
        <v>21</v>
      </c>
      <c r="C95" s="44" t="s">
        <v>166</v>
      </c>
      <c r="D95" s="38" t="s">
        <v>210</v>
      </c>
      <c r="E95" s="23">
        <v>207</v>
      </c>
      <c r="F95" s="36"/>
      <c r="G95" s="45">
        <f t="shared" si="1"/>
        <v>0</v>
      </c>
      <c r="H95" s="35"/>
    </row>
    <row r="96" spans="2:8" ht="15" x14ac:dyDescent="0.25">
      <c r="B96" s="56"/>
      <c r="C96" s="44"/>
      <c r="D96" s="55"/>
      <c r="E96" s="23"/>
      <c r="F96" s="36"/>
      <c r="G96" s="45"/>
      <c r="H96" s="35"/>
    </row>
    <row r="97" spans="2:8" ht="66" x14ac:dyDescent="0.25">
      <c r="B97" s="56">
        <v>22</v>
      </c>
      <c r="C97" s="44" t="s">
        <v>167</v>
      </c>
      <c r="D97" s="38" t="s">
        <v>210</v>
      </c>
      <c r="E97" s="23">
        <v>500</v>
      </c>
      <c r="F97" s="36"/>
      <c r="G97" s="45">
        <f t="shared" si="1"/>
        <v>0</v>
      </c>
      <c r="H97" s="35"/>
    </row>
    <row r="98" spans="2:8" ht="15" x14ac:dyDescent="0.25">
      <c r="B98" s="56"/>
      <c r="C98" s="44"/>
      <c r="E98" s="23"/>
      <c r="F98" s="36"/>
      <c r="G98" s="45"/>
      <c r="H98" s="35"/>
    </row>
    <row r="99" spans="2:8" x14ac:dyDescent="0.2">
      <c r="C99" s="16" t="s">
        <v>13</v>
      </c>
      <c r="D99" s="1"/>
      <c r="E99" s="3"/>
      <c r="F99" s="3"/>
      <c r="G99" s="7">
        <f>SUM(G44:G98)</f>
        <v>0</v>
      </c>
    </row>
    <row r="101" spans="2:8" x14ac:dyDescent="0.2">
      <c r="B101" s="29" t="s">
        <v>6</v>
      </c>
      <c r="C101" s="11" t="s">
        <v>5</v>
      </c>
    </row>
    <row r="102" spans="2:8" x14ac:dyDescent="0.2">
      <c r="B102" s="29"/>
      <c r="C102" s="11"/>
    </row>
    <row r="103" spans="2:8" ht="60" x14ac:dyDescent="0.25">
      <c r="B103" s="56">
        <v>1</v>
      </c>
      <c r="C103" s="44" t="s">
        <v>410</v>
      </c>
      <c r="D103" s="38" t="s">
        <v>9</v>
      </c>
      <c r="E103" s="45">
        <v>300</v>
      </c>
      <c r="F103" s="39"/>
      <c r="G103" s="45">
        <f>+E103*F103</f>
        <v>0</v>
      </c>
    </row>
    <row r="104" spans="2:8" ht="15" x14ac:dyDescent="0.25">
      <c r="B104" s="56"/>
      <c r="C104" s="44"/>
      <c r="D104" s="38"/>
      <c r="E104" s="45"/>
      <c r="F104" s="39"/>
      <c r="G104" s="45"/>
    </row>
    <row r="105" spans="2:8" ht="75.75" customHeight="1" x14ac:dyDescent="0.25">
      <c r="B105" s="56">
        <v>2</v>
      </c>
      <c r="C105" s="44" t="s">
        <v>169</v>
      </c>
      <c r="D105" s="38" t="s">
        <v>9</v>
      </c>
      <c r="E105" s="45">
        <v>50</v>
      </c>
      <c r="F105" s="39"/>
      <c r="G105" s="45">
        <f t="shared" ref="G105:G127" si="2">+E105*F105</f>
        <v>0</v>
      </c>
    </row>
    <row r="106" spans="2:8" ht="15" x14ac:dyDescent="0.25">
      <c r="B106" s="56"/>
      <c r="C106" s="44"/>
      <c r="D106" s="38"/>
      <c r="E106" s="45"/>
      <c r="F106" s="39"/>
      <c r="G106" s="45"/>
    </row>
    <row r="107" spans="2:8" ht="75.75" customHeight="1" x14ac:dyDescent="0.25">
      <c r="B107" s="56">
        <v>3</v>
      </c>
      <c r="C107" s="44" t="s">
        <v>170</v>
      </c>
      <c r="D107" s="38" t="s">
        <v>9</v>
      </c>
      <c r="E107" s="45">
        <v>50</v>
      </c>
      <c r="F107" s="39"/>
      <c r="G107" s="45">
        <f t="shared" si="2"/>
        <v>0</v>
      </c>
    </row>
    <row r="108" spans="2:8" ht="15" x14ac:dyDescent="0.25">
      <c r="B108" s="56"/>
      <c r="C108" s="44"/>
      <c r="D108" s="38"/>
      <c r="E108" s="45"/>
      <c r="F108" s="39"/>
      <c r="G108" s="45"/>
    </row>
    <row r="109" spans="2:8" ht="76.5" customHeight="1" x14ac:dyDescent="0.25">
      <c r="B109" s="56">
        <v>4</v>
      </c>
      <c r="C109" s="44" t="s">
        <v>171</v>
      </c>
      <c r="D109" s="38" t="s">
        <v>9</v>
      </c>
      <c r="E109" s="45">
        <v>100</v>
      </c>
      <c r="F109" s="39"/>
      <c r="G109" s="45">
        <f t="shared" si="2"/>
        <v>0</v>
      </c>
    </row>
    <row r="110" spans="2:8" ht="15" x14ac:dyDescent="0.25">
      <c r="B110" s="56"/>
      <c r="C110" s="44"/>
      <c r="D110" s="38"/>
      <c r="E110" s="45"/>
      <c r="F110" s="39"/>
      <c r="G110" s="45"/>
    </row>
    <row r="111" spans="2:8" ht="120" x14ac:dyDescent="0.25">
      <c r="B111" s="56">
        <v>5</v>
      </c>
      <c r="C111" s="44" t="s">
        <v>172</v>
      </c>
      <c r="D111" s="38"/>
      <c r="E111" s="45"/>
      <c r="F111" s="39"/>
      <c r="G111" s="45"/>
    </row>
    <row r="112" spans="2:8" ht="15" x14ac:dyDescent="0.25">
      <c r="B112" s="56"/>
      <c r="C112" s="50" t="s">
        <v>45</v>
      </c>
      <c r="D112" s="38" t="s">
        <v>10</v>
      </c>
      <c r="E112" s="45">
        <v>6</v>
      </c>
      <c r="F112" s="39"/>
      <c r="G112" s="45">
        <f t="shared" si="2"/>
        <v>0</v>
      </c>
    </row>
    <row r="113" spans="2:7" ht="15" x14ac:dyDescent="0.25">
      <c r="B113" s="56"/>
      <c r="C113" s="50" t="s">
        <v>46</v>
      </c>
      <c r="D113" s="38" t="s">
        <v>10</v>
      </c>
      <c r="E113" s="45">
        <v>4</v>
      </c>
      <c r="F113" s="39"/>
      <c r="G113" s="45">
        <f t="shared" si="2"/>
        <v>0</v>
      </c>
    </row>
    <row r="114" spans="2:7" ht="15" x14ac:dyDescent="0.25">
      <c r="B114" s="56"/>
      <c r="C114" s="50" t="s">
        <v>47</v>
      </c>
      <c r="D114" s="38" t="s">
        <v>10</v>
      </c>
      <c r="E114" s="45">
        <v>1</v>
      </c>
      <c r="F114" s="39"/>
      <c r="G114" s="45">
        <f t="shared" si="2"/>
        <v>0</v>
      </c>
    </row>
    <row r="115" spans="2:7" ht="15" x14ac:dyDescent="0.25">
      <c r="B115" s="56"/>
      <c r="C115" s="50"/>
      <c r="D115" s="38"/>
      <c r="E115" s="45"/>
      <c r="F115" s="39"/>
      <c r="G115" s="45"/>
    </row>
    <row r="116" spans="2:7" ht="15" x14ac:dyDescent="0.25">
      <c r="B116" s="56"/>
      <c r="C116" s="50"/>
      <c r="D116" s="38"/>
      <c r="E116" s="45"/>
      <c r="F116" s="39"/>
      <c r="G116" s="45"/>
    </row>
    <row r="117" spans="2:7" ht="15" x14ac:dyDescent="0.25">
      <c r="B117" s="56"/>
      <c r="C117" s="50"/>
      <c r="D117" s="38"/>
      <c r="E117" s="45"/>
      <c r="F117" s="39"/>
      <c r="G117" s="45"/>
    </row>
    <row r="118" spans="2:7" ht="75" x14ac:dyDescent="0.25">
      <c r="B118" s="56">
        <v>8</v>
      </c>
      <c r="C118" s="44" t="s">
        <v>173</v>
      </c>
      <c r="D118" s="38" t="s">
        <v>10</v>
      </c>
      <c r="E118" s="45">
        <v>4</v>
      </c>
      <c r="F118" s="39"/>
      <c r="G118" s="45">
        <f t="shared" si="2"/>
        <v>0</v>
      </c>
    </row>
    <row r="119" spans="2:7" ht="15" x14ac:dyDescent="0.25">
      <c r="B119" s="56"/>
      <c r="C119" s="50"/>
      <c r="D119" s="38"/>
      <c r="E119" s="45"/>
      <c r="F119" s="39"/>
      <c r="G119" s="45"/>
    </row>
    <row r="120" spans="2:7" ht="105" x14ac:dyDescent="0.25">
      <c r="B120" s="56">
        <v>9</v>
      </c>
      <c r="C120" s="44" t="s">
        <v>175</v>
      </c>
      <c r="D120" s="38" t="s">
        <v>10</v>
      </c>
      <c r="E120" s="45">
        <v>9</v>
      </c>
      <c r="F120" s="39"/>
      <c r="G120" s="45">
        <f t="shared" si="2"/>
        <v>0</v>
      </c>
    </row>
    <row r="121" spans="2:7" ht="15" x14ac:dyDescent="0.25">
      <c r="B121" s="56"/>
      <c r="C121" s="44"/>
      <c r="D121" s="38"/>
      <c r="E121" s="45"/>
      <c r="F121" s="39"/>
      <c r="G121" s="45"/>
    </row>
    <row r="122" spans="2:7" ht="90" x14ac:dyDescent="0.25">
      <c r="B122" s="56">
        <v>10</v>
      </c>
      <c r="C122" s="44" t="s">
        <v>268</v>
      </c>
      <c r="D122" s="38" t="s">
        <v>10</v>
      </c>
      <c r="E122" s="45">
        <v>2</v>
      </c>
      <c r="F122" s="39"/>
      <c r="G122" s="45">
        <f t="shared" si="2"/>
        <v>0</v>
      </c>
    </row>
    <row r="123" spans="2:7" ht="15" x14ac:dyDescent="0.25">
      <c r="B123" s="56"/>
      <c r="C123" s="44"/>
      <c r="D123" s="38"/>
      <c r="E123" s="45"/>
      <c r="F123" s="39"/>
      <c r="G123" s="45"/>
    </row>
    <row r="124" spans="2:7" ht="90" x14ac:dyDescent="0.25">
      <c r="B124" s="56">
        <v>11</v>
      </c>
      <c r="C124" s="53" t="s">
        <v>411</v>
      </c>
      <c r="D124" s="38" t="s">
        <v>27</v>
      </c>
      <c r="E124" s="45">
        <v>1</v>
      </c>
      <c r="F124" s="39"/>
      <c r="G124" s="45">
        <f t="shared" si="2"/>
        <v>0</v>
      </c>
    </row>
    <row r="125" spans="2:7" ht="15" x14ac:dyDescent="0.25">
      <c r="B125" s="56"/>
      <c r="C125" s="50"/>
      <c r="D125" s="38"/>
      <c r="F125" s="19"/>
      <c r="G125" s="45"/>
    </row>
    <row r="126" spans="2:7" ht="15" x14ac:dyDescent="0.25">
      <c r="B126" s="56"/>
      <c r="C126" s="50"/>
      <c r="D126" s="38"/>
      <c r="F126" s="19"/>
      <c r="G126" s="45"/>
    </row>
    <row r="127" spans="2:7" ht="15" x14ac:dyDescent="0.25">
      <c r="B127" s="56">
        <v>13</v>
      </c>
      <c r="C127" s="53" t="s">
        <v>178</v>
      </c>
      <c r="D127" s="38" t="s">
        <v>10</v>
      </c>
      <c r="E127" s="2">
        <v>1</v>
      </c>
      <c r="F127" s="19"/>
      <c r="G127" s="45">
        <f t="shared" si="2"/>
        <v>0</v>
      </c>
    </row>
    <row r="128" spans="2:7" ht="15" x14ac:dyDescent="0.25">
      <c r="B128" s="56"/>
      <c r="C128" s="53"/>
      <c r="D128" s="38"/>
      <c r="F128" s="19"/>
      <c r="G128" s="45"/>
    </row>
    <row r="129" spans="2:12" ht="15" x14ac:dyDescent="0.2">
      <c r="B129" s="56"/>
      <c r="F129" s="4"/>
      <c r="G129" s="5"/>
    </row>
    <row r="130" spans="2:12" x14ac:dyDescent="0.2">
      <c r="C130" s="16" t="s">
        <v>14</v>
      </c>
      <c r="D130" s="1"/>
      <c r="E130" s="3"/>
      <c r="F130" s="3"/>
      <c r="G130" s="7">
        <f>SUM(G103:G129)</f>
        <v>0</v>
      </c>
    </row>
    <row r="131" spans="2:12" x14ac:dyDescent="0.2">
      <c r="C131" s="11"/>
      <c r="G131" s="6"/>
    </row>
    <row r="132" spans="2:12" ht="15" x14ac:dyDescent="0.25">
      <c r="B132" s="29" t="s">
        <v>16</v>
      </c>
      <c r="C132" s="11" t="s">
        <v>7</v>
      </c>
      <c r="D132" s="38"/>
      <c r="L132" s="12"/>
    </row>
    <row r="133" spans="2:12" ht="15" x14ac:dyDescent="0.25">
      <c r="B133" s="57"/>
      <c r="C133" s="11"/>
      <c r="D133" s="38"/>
      <c r="L133" s="12"/>
    </row>
    <row r="134" spans="2:12" ht="30" x14ac:dyDescent="0.25">
      <c r="B134" s="56">
        <v>1</v>
      </c>
      <c r="C134" s="44" t="s">
        <v>62</v>
      </c>
      <c r="D134" s="38" t="s">
        <v>49</v>
      </c>
      <c r="E134" s="45">
        <f>E26</f>
        <v>300</v>
      </c>
      <c r="F134" s="39"/>
      <c r="G134" s="45">
        <f t="shared" ref="G134:G146" si="3">+E134*F134</f>
        <v>0</v>
      </c>
      <c r="L134" s="12"/>
    </row>
    <row r="135" spans="2:12" ht="15" x14ac:dyDescent="0.25">
      <c r="B135" s="56"/>
      <c r="C135" s="44"/>
      <c r="D135" s="38"/>
      <c r="E135" s="45"/>
      <c r="F135" s="39"/>
      <c r="G135" s="45"/>
      <c r="L135" s="12"/>
    </row>
    <row r="136" spans="2:12" ht="30" x14ac:dyDescent="0.25">
      <c r="B136" s="56">
        <v>2</v>
      </c>
      <c r="C136" s="44" t="s">
        <v>61</v>
      </c>
      <c r="D136" s="38" t="s">
        <v>9</v>
      </c>
      <c r="E136" s="45">
        <f>E24</f>
        <v>20</v>
      </c>
      <c r="F136" s="39"/>
      <c r="G136" s="45">
        <f t="shared" si="3"/>
        <v>0</v>
      </c>
      <c r="L136" s="12"/>
    </row>
    <row r="137" spans="2:12" ht="15" x14ac:dyDescent="0.25">
      <c r="B137" s="56"/>
      <c r="C137" s="44"/>
      <c r="D137" s="38"/>
      <c r="E137" s="45"/>
      <c r="F137" s="39"/>
      <c r="G137" s="45"/>
      <c r="L137" s="12"/>
    </row>
    <row r="138" spans="2:12" ht="30" x14ac:dyDescent="0.25">
      <c r="B138" s="56">
        <v>3</v>
      </c>
      <c r="C138" s="44" t="s">
        <v>33</v>
      </c>
      <c r="D138" s="38" t="s">
        <v>49</v>
      </c>
      <c r="E138" s="45">
        <f>E134</f>
        <v>300</v>
      </c>
      <c r="F138" s="39"/>
      <c r="G138" s="45">
        <f t="shared" si="3"/>
        <v>0</v>
      </c>
      <c r="L138" s="12"/>
    </row>
    <row r="139" spans="2:12" ht="15" x14ac:dyDescent="0.25">
      <c r="B139" s="56"/>
      <c r="C139" s="44"/>
      <c r="D139" s="38"/>
      <c r="E139" s="45"/>
      <c r="F139" s="39"/>
      <c r="G139" s="45"/>
      <c r="L139" s="12"/>
    </row>
    <row r="140" spans="2:12" ht="31.5" customHeight="1" x14ac:dyDescent="0.25">
      <c r="B140" s="56">
        <v>4</v>
      </c>
      <c r="C140" s="44" t="s">
        <v>63</v>
      </c>
      <c r="D140" s="38" t="s">
        <v>49</v>
      </c>
      <c r="E140" s="45">
        <f>E138+E28</f>
        <v>306</v>
      </c>
      <c r="F140" s="39"/>
      <c r="G140" s="45">
        <f t="shared" si="3"/>
        <v>0</v>
      </c>
      <c r="L140" s="12"/>
    </row>
    <row r="141" spans="2:12" ht="15" x14ac:dyDescent="0.25">
      <c r="B141" s="56"/>
      <c r="C141" s="44"/>
      <c r="D141" s="38"/>
      <c r="E141" s="45"/>
      <c r="F141" s="39"/>
      <c r="G141" s="45"/>
      <c r="L141" s="12"/>
    </row>
    <row r="142" spans="2:12" ht="30" x14ac:dyDescent="0.25">
      <c r="B142" s="56">
        <v>5</v>
      </c>
      <c r="C142" s="44" t="s">
        <v>34</v>
      </c>
      <c r="D142" s="38" t="s">
        <v>49</v>
      </c>
      <c r="E142" s="45">
        <f>E140</f>
        <v>306</v>
      </c>
      <c r="F142" s="39"/>
      <c r="G142" s="45">
        <f t="shared" si="3"/>
        <v>0</v>
      </c>
      <c r="L142" s="12"/>
    </row>
    <row r="143" spans="2:12" ht="15" x14ac:dyDescent="0.25">
      <c r="B143" s="56"/>
      <c r="C143" s="44"/>
      <c r="D143" s="38"/>
      <c r="E143" s="45"/>
      <c r="F143" s="39"/>
      <c r="G143" s="45"/>
      <c r="L143" s="12"/>
    </row>
    <row r="144" spans="2:12" ht="30" x14ac:dyDescent="0.25">
      <c r="B144" s="56">
        <v>6</v>
      </c>
      <c r="C144" s="44" t="s">
        <v>124</v>
      </c>
      <c r="D144" s="38" t="s">
        <v>9</v>
      </c>
      <c r="E144" s="45">
        <v>42</v>
      </c>
      <c r="F144" s="39"/>
      <c r="G144" s="45">
        <f t="shared" si="3"/>
        <v>0</v>
      </c>
      <c r="L144" s="12"/>
    </row>
    <row r="145" spans="1:12" ht="15" x14ac:dyDescent="0.25">
      <c r="B145" s="56"/>
      <c r="C145" s="44"/>
      <c r="D145" s="38"/>
      <c r="E145" s="45"/>
      <c r="F145" s="39"/>
      <c r="G145" s="45"/>
      <c r="L145" s="12"/>
    </row>
    <row r="146" spans="1:12" ht="30" x14ac:dyDescent="0.25">
      <c r="B146" s="56">
        <v>7</v>
      </c>
      <c r="C146" s="44" t="s">
        <v>21</v>
      </c>
      <c r="D146" s="38" t="s">
        <v>9</v>
      </c>
      <c r="E146" s="45">
        <f>E13</f>
        <v>500</v>
      </c>
      <c r="F146" s="39"/>
      <c r="G146" s="45">
        <f t="shared" si="3"/>
        <v>0</v>
      </c>
    </row>
    <row r="147" spans="1:12" s="18" customFormat="1" ht="15" x14ac:dyDescent="0.25">
      <c r="A147" s="25"/>
      <c r="B147" s="56"/>
      <c r="C147" s="44"/>
      <c r="D147" s="38"/>
      <c r="E147" s="45"/>
      <c r="F147" s="39"/>
      <c r="G147" s="45"/>
      <c r="I147"/>
      <c r="J147"/>
      <c r="K147"/>
      <c r="L147"/>
    </row>
    <row r="148" spans="1:12" s="18" customFormat="1" ht="15" x14ac:dyDescent="0.2">
      <c r="A148" s="25"/>
      <c r="B148" s="56"/>
      <c r="C148" s="12"/>
      <c r="D148"/>
      <c r="E148" s="2"/>
      <c r="F148" s="31"/>
      <c r="G148" s="5"/>
      <c r="I148"/>
      <c r="J148"/>
      <c r="K148"/>
      <c r="L148"/>
    </row>
    <row r="149" spans="1:12" s="18" customFormat="1" ht="15" x14ac:dyDescent="0.2">
      <c r="A149" s="25"/>
      <c r="B149" s="56"/>
      <c r="C149" s="16" t="s">
        <v>15</v>
      </c>
      <c r="D149" s="1"/>
      <c r="E149" s="3"/>
      <c r="F149" s="3"/>
      <c r="G149" s="7">
        <f>SUM(G133:G147)</f>
        <v>0</v>
      </c>
      <c r="I149"/>
      <c r="J149"/>
      <c r="K149"/>
      <c r="L149"/>
    </row>
    <row r="154" spans="1:12" s="18" customFormat="1" x14ac:dyDescent="0.2">
      <c r="A154" s="25"/>
      <c r="B154" s="17"/>
      <c r="C154"/>
      <c r="D154"/>
      <c r="E154" s="2"/>
      <c r="F154" s="2"/>
      <c r="G154" s="2"/>
      <c r="I154"/>
      <c r="J154"/>
      <c r="K154"/>
      <c r="L154"/>
    </row>
    <row r="155" spans="1:12" s="18" customFormat="1" x14ac:dyDescent="0.2">
      <c r="A155" s="25"/>
      <c r="B155" s="17"/>
      <c r="C155"/>
      <c r="D155"/>
      <c r="E155" s="2"/>
      <c r="F155" s="2"/>
      <c r="G155" s="2"/>
      <c r="I155"/>
      <c r="J155"/>
      <c r="K155"/>
      <c r="L155"/>
    </row>
    <row r="168" spans="3:3" x14ac:dyDescent="0.2">
      <c r="C168" s="20"/>
    </row>
  </sheetData>
  <mergeCells count="10">
    <mergeCell ref="D7:F7"/>
    <mergeCell ref="D8:F8"/>
    <mergeCell ref="D9:F9"/>
    <mergeCell ref="D10:F10"/>
    <mergeCell ref="B1:G1"/>
    <mergeCell ref="B2:G2"/>
    <mergeCell ref="B3:G3"/>
    <mergeCell ref="B4:G4"/>
    <mergeCell ref="D5:F5"/>
    <mergeCell ref="D6:F6"/>
  </mergeCells>
  <pageMargins left="0.7" right="0.7" top="0.75" bottom="0.75" header="0.3" footer="0.3"/>
  <legacy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129"/>
  <sheetViews>
    <sheetView view="pageBreakPreview" zoomScaleNormal="100" zoomScaleSheetLayoutView="100" workbookViewId="0">
      <selection activeCell="G110" sqref="G110"/>
    </sheetView>
  </sheetViews>
  <sheetFormatPr defaultRowHeight="12.75" x14ac:dyDescent="0.2"/>
  <cols>
    <col min="1" max="1" width="9.140625" style="25"/>
    <col min="2" max="2" width="6.7109375" style="17" customWidth="1"/>
    <col min="3" max="3" width="42.7109375" style="12" customWidth="1"/>
    <col min="4" max="4" width="8.140625" customWidth="1"/>
    <col min="5" max="5" width="9.140625" style="2" customWidth="1"/>
    <col min="6" max="6" width="9.42578125" style="2" customWidth="1"/>
    <col min="7" max="7" width="13.85546875" style="2" customWidth="1"/>
    <col min="8" max="8" width="14.7109375" style="18" customWidth="1"/>
    <col min="9" max="10" width="11.7109375" bestFit="1" customWidth="1"/>
  </cols>
  <sheetData>
    <row r="1" spans="1:12" ht="38.25" customHeight="1" x14ac:dyDescent="0.25">
      <c r="B1" s="248" t="s">
        <v>53</v>
      </c>
      <c r="C1" s="249"/>
      <c r="D1" s="249"/>
      <c r="E1" s="249"/>
      <c r="F1" s="249"/>
      <c r="G1" s="249"/>
    </row>
    <row r="2" spans="1:12" ht="16.5" x14ac:dyDescent="0.25">
      <c r="B2" s="250" t="s">
        <v>203</v>
      </c>
      <c r="C2" s="250"/>
      <c r="D2" s="250"/>
      <c r="E2" s="250"/>
      <c r="F2" s="250"/>
      <c r="G2" s="250"/>
    </row>
    <row r="3" spans="1:12" ht="18" customHeight="1" x14ac:dyDescent="0.25">
      <c r="B3" s="250" t="s">
        <v>18</v>
      </c>
      <c r="C3" s="250"/>
      <c r="D3" s="250"/>
      <c r="E3" s="250"/>
      <c r="F3" s="250"/>
      <c r="G3" s="250"/>
    </row>
    <row r="4" spans="1:12" ht="13.5" thickBot="1" x14ac:dyDescent="0.25">
      <c r="B4" s="251"/>
      <c r="C4" s="251"/>
      <c r="D4" s="251"/>
      <c r="E4" s="251"/>
      <c r="F4" s="251"/>
      <c r="G4" s="251"/>
    </row>
    <row r="5" spans="1:12" ht="15" x14ac:dyDescent="0.2">
      <c r="B5" s="26" t="s">
        <v>0</v>
      </c>
      <c r="C5" s="13" t="s">
        <v>1</v>
      </c>
      <c r="D5" s="252"/>
      <c r="E5" s="252"/>
      <c r="F5" s="252"/>
      <c r="G5" s="8">
        <f>+G19</f>
        <v>0</v>
      </c>
    </row>
    <row r="6" spans="1:12" ht="15" x14ac:dyDescent="0.2">
      <c r="B6" s="27" t="s">
        <v>2</v>
      </c>
      <c r="C6" s="14" t="s">
        <v>30</v>
      </c>
      <c r="D6" s="245"/>
      <c r="E6" s="245"/>
      <c r="F6" s="245"/>
      <c r="G6" s="9">
        <f>G33</f>
        <v>0</v>
      </c>
    </row>
    <row r="7" spans="1:12" s="18" customFormat="1" ht="15" x14ac:dyDescent="0.2">
      <c r="A7" s="25"/>
      <c r="B7" s="27" t="s">
        <v>4</v>
      </c>
      <c r="C7" s="14" t="s">
        <v>3</v>
      </c>
      <c r="D7" s="245"/>
      <c r="E7" s="245"/>
      <c r="F7" s="245"/>
      <c r="G7" s="9">
        <f>+G69</f>
        <v>0</v>
      </c>
      <c r="I7"/>
      <c r="J7"/>
      <c r="K7"/>
      <c r="L7"/>
    </row>
    <row r="8" spans="1:12" s="18" customFormat="1" ht="15" x14ac:dyDescent="0.2">
      <c r="A8" s="25"/>
      <c r="B8" s="27" t="s">
        <v>6</v>
      </c>
      <c r="C8" s="14" t="s">
        <v>5</v>
      </c>
      <c r="D8" s="245"/>
      <c r="E8" s="245"/>
      <c r="F8" s="245"/>
      <c r="G8" s="9">
        <f>+G92</f>
        <v>0</v>
      </c>
      <c r="I8"/>
      <c r="J8"/>
      <c r="K8"/>
      <c r="L8"/>
    </row>
    <row r="9" spans="1:12" s="18" customFormat="1" ht="15.75" thickBot="1" x14ac:dyDescent="0.25">
      <c r="A9" s="25"/>
      <c r="B9" s="28" t="s">
        <v>16</v>
      </c>
      <c r="C9" s="15" t="s">
        <v>7</v>
      </c>
      <c r="D9" s="246"/>
      <c r="E9" s="246"/>
      <c r="F9" s="246"/>
      <c r="G9" s="10">
        <f>+G110</f>
        <v>0</v>
      </c>
      <c r="I9"/>
      <c r="J9"/>
      <c r="K9"/>
      <c r="L9"/>
    </row>
    <row r="10" spans="1:12" s="18" customFormat="1" ht="16.5" thickTop="1" thickBot="1" x14ac:dyDescent="0.25">
      <c r="A10" s="25"/>
      <c r="B10" s="32"/>
      <c r="C10" s="33" t="s">
        <v>24</v>
      </c>
      <c r="D10" s="247"/>
      <c r="E10" s="247"/>
      <c r="F10" s="247"/>
      <c r="G10" s="34">
        <f>SUM(G5:G9)</f>
        <v>0</v>
      </c>
      <c r="I10"/>
      <c r="J10"/>
      <c r="K10"/>
      <c r="L10"/>
    </row>
    <row r="11" spans="1:12" s="18" customFormat="1" x14ac:dyDescent="0.2">
      <c r="A11" s="25"/>
      <c r="B11" s="29" t="s">
        <v>0</v>
      </c>
      <c r="C11" s="11" t="s">
        <v>8</v>
      </c>
      <c r="D11"/>
      <c r="E11" s="2"/>
      <c r="F11" s="2"/>
      <c r="G11" s="2"/>
      <c r="I11"/>
      <c r="J11"/>
      <c r="K11"/>
      <c r="L11"/>
    </row>
    <row r="12" spans="1:12" ht="15" x14ac:dyDescent="0.25">
      <c r="B12" s="56"/>
      <c r="C12" s="50"/>
      <c r="D12" s="38"/>
      <c r="E12" s="45"/>
      <c r="F12" s="45"/>
      <c r="G12" s="45"/>
    </row>
    <row r="13" spans="1:12" s="18" customFormat="1" ht="15.75" customHeight="1" x14ac:dyDescent="0.25">
      <c r="A13" s="25"/>
      <c r="B13" s="56">
        <v>1</v>
      </c>
      <c r="C13" s="44" t="s">
        <v>25</v>
      </c>
      <c r="D13" s="38" t="s">
        <v>9</v>
      </c>
      <c r="E13" s="45">
        <v>74</v>
      </c>
      <c r="F13" s="39"/>
      <c r="G13" s="45">
        <f>+E13*F13</f>
        <v>0</v>
      </c>
      <c r="I13"/>
      <c r="J13"/>
      <c r="K13"/>
      <c r="L13"/>
    </row>
    <row r="14" spans="1:12" s="18" customFormat="1" ht="15" x14ac:dyDescent="0.25">
      <c r="A14" s="25"/>
      <c r="B14" s="56"/>
      <c r="C14" s="83"/>
      <c r="D14" s="38"/>
      <c r="E14" s="45"/>
      <c r="F14" s="39"/>
      <c r="G14" s="45"/>
      <c r="I14"/>
      <c r="J14"/>
      <c r="K14"/>
      <c r="L14"/>
    </row>
    <row r="15" spans="1:12" s="18" customFormat="1" ht="30" x14ac:dyDescent="0.25">
      <c r="A15" s="25"/>
      <c r="B15" s="56">
        <v>2</v>
      </c>
      <c r="C15" s="44" t="s">
        <v>17</v>
      </c>
      <c r="D15" s="38" t="s">
        <v>10</v>
      </c>
      <c r="E15" s="45">
        <v>28</v>
      </c>
      <c r="F15" s="39"/>
      <c r="G15" s="45">
        <f>+E15*F15</f>
        <v>0</v>
      </c>
      <c r="I15"/>
      <c r="J15"/>
      <c r="K15"/>
      <c r="L15"/>
    </row>
    <row r="16" spans="1:12" s="18" customFormat="1" ht="15" x14ac:dyDescent="0.25">
      <c r="A16" s="25"/>
      <c r="B16" s="56"/>
      <c r="C16" s="44"/>
      <c r="D16" s="38"/>
      <c r="E16" s="45"/>
      <c r="F16" s="39"/>
      <c r="G16" s="45"/>
      <c r="I16"/>
      <c r="J16"/>
      <c r="K16"/>
      <c r="L16"/>
    </row>
    <row r="17" spans="1:12" s="18" customFormat="1" ht="45" x14ac:dyDescent="0.25">
      <c r="A17" s="25"/>
      <c r="B17" s="56">
        <v>3</v>
      </c>
      <c r="C17" s="44" t="s">
        <v>43</v>
      </c>
      <c r="D17" s="38" t="s">
        <v>10</v>
      </c>
      <c r="E17" s="45">
        <v>14</v>
      </c>
      <c r="F17" s="39"/>
      <c r="G17" s="45">
        <f>+E17*F17</f>
        <v>0</v>
      </c>
      <c r="I17"/>
      <c r="J17"/>
      <c r="K17"/>
      <c r="L17"/>
    </row>
    <row r="18" spans="1:12" s="18" customFormat="1" ht="15" x14ac:dyDescent="0.25">
      <c r="A18" s="25"/>
      <c r="B18" s="56"/>
      <c r="C18" s="44"/>
      <c r="D18" s="38"/>
      <c r="E18" s="45"/>
      <c r="F18" s="39"/>
      <c r="G18" s="45"/>
      <c r="I18"/>
      <c r="J18"/>
      <c r="K18"/>
      <c r="L18"/>
    </row>
    <row r="19" spans="1:12" s="18" customFormat="1" x14ac:dyDescent="0.2">
      <c r="A19" s="25"/>
      <c r="B19" s="17"/>
      <c r="C19" s="16" t="s">
        <v>12</v>
      </c>
      <c r="D19" s="1"/>
      <c r="E19" s="3"/>
      <c r="F19" s="3"/>
      <c r="G19" s="7">
        <f>SUM(G13:G18)</f>
        <v>0</v>
      </c>
      <c r="I19"/>
      <c r="J19"/>
      <c r="K19"/>
      <c r="L19"/>
    </row>
    <row r="20" spans="1:12" s="18" customFormat="1" x14ac:dyDescent="0.2">
      <c r="A20" s="25"/>
      <c r="B20" s="17"/>
      <c r="C20" s="21"/>
      <c r="D20" s="22"/>
      <c r="E20" s="23"/>
      <c r="F20" s="23"/>
      <c r="G20" s="24"/>
      <c r="I20"/>
      <c r="J20"/>
      <c r="K20"/>
      <c r="L20"/>
    </row>
    <row r="21" spans="1:12" s="18" customFormat="1" x14ac:dyDescent="0.2">
      <c r="A21" s="25"/>
      <c r="B21" s="29" t="s">
        <v>2</v>
      </c>
      <c r="C21" s="21" t="s">
        <v>30</v>
      </c>
      <c r="D21" s="22"/>
      <c r="E21" s="23"/>
      <c r="F21" s="23"/>
      <c r="G21" s="24"/>
      <c r="I21"/>
      <c r="J21"/>
      <c r="K21"/>
      <c r="L21"/>
    </row>
    <row r="22" spans="1:12" s="18" customFormat="1" x14ac:dyDescent="0.2">
      <c r="A22" s="25"/>
      <c r="B22" s="17"/>
      <c r="C22" s="21"/>
      <c r="D22" s="22"/>
      <c r="E22" s="23"/>
      <c r="F22" s="23"/>
      <c r="G22" s="24"/>
      <c r="I22"/>
      <c r="J22"/>
      <c r="K22"/>
      <c r="L22"/>
    </row>
    <row r="23" spans="1:12" s="18" customFormat="1" ht="30" x14ac:dyDescent="0.25">
      <c r="A23" s="25"/>
      <c r="B23" s="56">
        <v>1</v>
      </c>
      <c r="C23" s="52" t="s">
        <v>206</v>
      </c>
      <c r="D23" s="55" t="s">
        <v>9</v>
      </c>
      <c r="E23" s="66">
        <v>71</v>
      </c>
      <c r="F23" s="39"/>
      <c r="G23" s="45">
        <f t="shared" ref="G23:G31" si="0">F23*E23</f>
        <v>0</v>
      </c>
      <c r="I23"/>
      <c r="J23"/>
      <c r="K23"/>
      <c r="L23"/>
    </row>
    <row r="24" spans="1:12" s="18" customFormat="1" ht="15" x14ac:dyDescent="0.25">
      <c r="A24" s="25"/>
      <c r="B24" s="56"/>
      <c r="C24" s="52"/>
      <c r="D24" s="55"/>
      <c r="E24" s="66"/>
      <c r="F24" s="39"/>
      <c r="G24" s="45"/>
      <c r="I24"/>
      <c r="J24"/>
      <c r="K24"/>
      <c r="L24"/>
    </row>
    <row r="25" spans="1:12" s="18" customFormat="1" ht="90" x14ac:dyDescent="0.25">
      <c r="A25" s="25"/>
      <c r="B25" s="56">
        <v>2</v>
      </c>
      <c r="C25" s="52" t="s">
        <v>42</v>
      </c>
      <c r="D25" s="38" t="s">
        <v>49</v>
      </c>
      <c r="E25" s="66">
        <v>45</v>
      </c>
      <c r="F25" s="39"/>
      <c r="G25" s="45">
        <f t="shared" si="0"/>
        <v>0</v>
      </c>
      <c r="I25"/>
      <c r="J25"/>
      <c r="K25"/>
      <c r="L25"/>
    </row>
    <row r="26" spans="1:12" s="18" customFormat="1" ht="15" x14ac:dyDescent="0.25">
      <c r="A26" s="25"/>
      <c r="B26" s="56"/>
      <c r="C26" s="52"/>
      <c r="D26" s="38"/>
      <c r="E26" s="66"/>
      <c r="F26" s="39"/>
      <c r="G26" s="45"/>
      <c r="I26"/>
      <c r="J26"/>
      <c r="K26"/>
      <c r="L26"/>
    </row>
    <row r="27" spans="1:12" s="18" customFormat="1" ht="60" x14ac:dyDescent="0.25">
      <c r="A27" s="25"/>
      <c r="B27" s="56">
        <v>3</v>
      </c>
      <c r="C27" s="52" t="s">
        <v>246</v>
      </c>
      <c r="D27" s="38" t="s">
        <v>49</v>
      </c>
      <c r="E27" s="23">
        <v>5</v>
      </c>
      <c r="F27" s="39"/>
      <c r="G27" s="45">
        <f t="shared" si="0"/>
        <v>0</v>
      </c>
      <c r="I27"/>
      <c r="J27"/>
      <c r="K27"/>
      <c r="L27"/>
    </row>
    <row r="28" spans="1:12" s="18" customFormat="1" ht="15" x14ac:dyDescent="0.25">
      <c r="A28" s="25"/>
      <c r="B28" s="56"/>
      <c r="C28" s="52"/>
      <c r="D28" s="38"/>
      <c r="E28" s="66"/>
      <c r="F28" s="39"/>
      <c r="G28" s="45"/>
      <c r="I28"/>
      <c r="J28"/>
      <c r="K28"/>
      <c r="L28"/>
    </row>
    <row r="29" spans="1:12" s="18" customFormat="1" ht="30" x14ac:dyDescent="0.25">
      <c r="A29" s="25"/>
      <c r="B29" s="56">
        <v>4</v>
      </c>
      <c r="C29" s="52" t="s">
        <v>205</v>
      </c>
      <c r="D29" s="38" t="s">
        <v>9</v>
      </c>
      <c r="E29" s="66">
        <v>21</v>
      </c>
      <c r="F29" s="39"/>
      <c r="G29" s="45">
        <f t="shared" si="0"/>
        <v>0</v>
      </c>
      <c r="I29"/>
      <c r="J29"/>
      <c r="K29"/>
      <c r="L29"/>
    </row>
    <row r="30" spans="1:12" s="18" customFormat="1" ht="15" x14ac:dyDescent="0.25">
      <c r="A30" s="25"/>
      <c r="B30" s="56"/>
      <c r="C30" s="52"/>
      <c r="D30" s="38"/>
      <c r="E30" s="66"/>
      <c r="F30" s="39"/>
      <c r="G30" s="45"/>
      <c r="I30"/>
      <c r="J30"/>
      <c r="K30"/>
      <c r="L30"/>
    </row>
    <row r="31" spans="1:12" s="18" customFormat="1" ht="91.5" customHeight="1" x14ac:dyDescent="0.25">
      <c r="A31" s="25"/>
      <c r="B31" s="56">
        <v>5</v>
      </c>
      <c r="C31" s="52" t="s">
        <v>204</v>
      </c>
      <c r="D31" s="38" t="s">
        <v>48</v>
      </c>
      <c r="E31" s="66">
        <v>2</v>
      </c>
      <c r="F31" s="39"/>
      <c r="G31" s="45">
        <f t="shared" si="0"/>
        <v>0</v>
      </c>
      <c r="I31"/>
      <c r="J31"/>
      <c r="K31"/>
      <c r="L31"/>
    </row>
    <row r="32" spans="1:12" s="18" customFormat="1" ht="15" x14ac:dyDescent="0.25">
      <c r="A32" s="25"/>
      <c r="B32" s="56"/>
      <c r="C32" s="52"/>
      <c r="D32" s="55"/>
      <c r="E32" s="66"/>
      <c r="F32" s="39"/>
      <c r="G32" s="45"/>
      <c r="I32"/>
      <c r="J32"/>
      <c r="K32"/>
      <c r="L32"/>
    </row>
    <row r="33" spans="1:12" s="18" customFormat="1" x14ac:dyDescent="0.2">
      <c r="A33" s="25"/>
      <c r="B33" s="17"/>
      <c r="C33" s="16" t="s">
        <v>31</v>
      </c>
      <c r="D33" s="1"/>
      <c r="E33" s="3"/>
      <c r="F33" s="3"/>
      <c r="G33" s="7">
        <f>SUM(G23:G32)</f>
        <v>0</v>
      </c>
      <c r="I33"/>
      <c r="J33"/>
      <c r="K33"/>
      <c r="L33"/>
    </row>
    <row r="34" spans="1:12" s="18" customFormat="1" ht="15" x14ac:dyDescent="0.25">
      <c r="A34" s="25"/>
      <c r="B34" s="17"/>
      <c r="C34" s="21"/>
      <c r="D34" s="22"/>
      <c r="E34" s="23"/>
      <c r="F34" s="23"/>
      <c r="G34" s="45"/>
      <c r="I34"/>
      <c r="J34"/>
      <c r="K34"/>
      <c r="L34"/>
    </row>
    <row r="35" spans="1:12" s="18" customFormat="1" ht="15" x14ac:dyDescent="0.25">
      <c r="A35" s="25"/>
      <c r="B35" s="29" t="s">
        <v>4</v>
      </c>
      <c r="C35" s="11" t="s">
        <v>11</v>
      </c>
      <c r="D35"/>
      <c r="E35" s="2"/>
      <c r="F35" s="2"/>
      <c r="G35" s="45"/>
      <c r="I35"/>
      <c r="J35"/>
      <c r="K35"/>
      <c r="L35"/>
    </row>
    <row r="36" spans="1:12" s="18" customFormat="1" ht="15" x14ac:dyDescent="0.25">
      <c r="A36" s="25"/>
      <c r="B36" s="57"/>
      <c r="C36" s="84"/>
      <c r="D36" s="38"/>
      <c r="E36" s="45"/>
      <c r="F36" s="45"/>
      <c r="G36" s="45"/>
      <c r="I36"/>
      <c r="J36"/>
      <c r="K36"/>
      <c r="L36"/>
    </row>
    <row r="37" spans="1:12" s="18" customFormat="1" ht="31.5" customHeight="1" x14ac:dyDescent="0.25">
      <c r="A37" s="25"/>
      <c r="B37" s="56">
        <v>1</v>
      </c>
      <c r="C37" s="52" t="s">
        <v>37</v>
      </c>
      <c r="D37" s="38" t="s">
        <v>48</v>
      </c>
      <c r="E37" s="45">
        <v>3</v>
      </c>
      <c r="F37" s="39"/>
      <c r="G37" s="45">
        <f>F37*E37</f>
        <v>0</v>
      </c>
      <c r="I37"/>
      <c r="J37"/>
      <c r="K37"/>
      <c r="L37"/>
    </row>
    <row r="38" spans="1:12" ht="15" x14ac:dyDescent="0.25">
      <c r="B38" s="56"/>
      <c r="C38" s="50"/>
      <c r="D38" s="38"/>
      <c r="E38" s="45"/>
      <c r="F38" s="45"/>
      <c r="G38" s="45"/>
    </row>
    <row r="39" spans="1:12" ht="90" x14ac:dyDescent="0.25">
      <c r="B39" s="56">
        <v>2</v>
      </c>
      <c r="C39" s="44" t="s">
        <v>112</v>
      </c>
      <c r="D39" s="38"/>
      <c r="E39" s="45"/>
      <c r="F39" s="39"/>
      <c r="G39" s="45"/>
    </row>
    <row r="40" spans="1:12" ht="18" x14ac:dyDescent="0.25">
      <c r="B40" s="56"/>
      <c r="C40" s="44" t="s">
        <v>51</v>
      </c>
      <c r="D40" s="38" t="s">
        <v>48</v>
      </c>
      <c r="E40" s="45">
        <f>ROUND(0.3*H40,1)</f>
        <v>23.1</v>
      </c>
      <c r="F40" s="39"/>
      <c r="G40" s="45">
        <f>F40*E40</f>
        <v>0</v>
      </c>
      <c r="H40" s="18">
        <v>77</v>
      </c>
    </row>
    <row r="41" spans="1:12" ht="15" x14ac:dyDescent="0.25">
      <c r="B41" s="56"/>
      <c r="C41" s="44"/>
      <c r="D41" s="38"/>
      <c r="E41" s="45"/>
      <c r="F41" s="39"/>
      <c r="G41" s="45"/>
      <c r="J41" s="18"/>
    </row>
    <row r="42" spans="1:12" ht="18" x14ac:dyDescent="0.25">
      <c r="B42" s="56"/>
      <c r="C42" s="44" t="s">
        <v>56</v>
      </c>
      <c r="D42" s="38" t="s">
        <v>48</v>
      </c>
      <c r="E42" s="45">
        <f>ROUND(0.6*H40,1)</f>
        <v>46.2</v>
      </c>
      <c r="F42" s="39"/>
      <c r="G42" s="45">
        <f>F42*E42</f>
        <v>0</v>
      </c>
      <c r="I42" s="18"/>
      <c r="J42" s="18"/>
    </row>
    <row r="43" spans="1:12" ht="15" x14ac:dyDescent="0.25">
      <c r="B43" s="56"/>
      <c r="C43" s="44"/>
      <c r="D43" s="38"/>
      <c r="E43" s="45"/>
      <c r="F43" s="39"/>
      <c r="G43" s="45"/>
      <c r="I43" s="18"/>
      <c r="J43" s="18"/>
    </row>
    <row r="44" spans="1:12" ht="18" x14ac:dyDescent="0.25">
      <c r="B44" s="56"/>
      <c r="C44" s="44" t="s">
        <v>55</v>
      </c>
      <c r="D44" s="38" t="s">
        <v>48</v>
      </c>
      <c r="E44" s="45">
        <f>ROUND(0.1*H40,1)</f>
        <v>7.7</v>
      </c>
      <c r="F44" s="39"/>
      <c r="G44" s="45">
        <f>F44*E44</f>
        <v>0</v>
      </c>
      <c r="I44" s="18"/>
      <c r="J44" s="18"/>
    </row>
    <row r="45" spans="1:12" ht="15" x14ac:dyDescent="0.25">
      <c r="B45" s="56"/>
      <c r="C45" s="44"/>
      <c r="D45" s="38"/>
      <c r="E45" s="45"/>
      <c r="F45" s="39"/>
      <c r="G45" s="45"/>
      <c r="I45" s="18"/>
      <c r="J45" s="18"/>
    </row>
    <row r="46" spans="1:12" ht="60" x14ac:dyDescent="0.25">
      <c r="B46" s="56">
        <v>3</v>
      </c>
      <c r="C46" s="44" t="s">
        <v>218</v>
      </c>
      <c r="D46" s="38"/>
      <c r="E46" s="45"/>
      <c r="F46" s="39"/>
      <c r="G46" s="45"/>
      <c r="I46" s="18"/>
      <c r="J46" s="18"/>
    </row>
    <row r="47" spans="1:12" ht="18" x14ac:dyDescent="0.25">
      <c r="B47" s="56"/>
      <c r="C47" s="44" t="s">
        <v>51</v>
      </c>
      <c r="D47" s="38" t="s">
        <v>48</v>
      </c>
      <c r="E47" s="45">
        <f>ROUND(0.3*H47,1)</f>
        <v>3.6</v>
      </c>
      <c r="F47" s="85"/>
      <c r="G47" s="45">
        <f>F47*E47</f>
        <v>0</v>
      </c>
      <c r="H47" s="18">
        <v>12</v>
      </c>
      <c r="I47" s="18"/>
      <c r="J47" s="18"/>
    </row>
    <row r="48" spans="1:12" ht="15" x14ac:dyDescent="0.25">
      <c r="B48" s="56"/>
      <c r="C48" s="44"/>
      <c r="D48" s="38"/>
      <c r="E48" s="45"/>
      <c r="F48" s="85"/>
      <c r="G48" s="45"/>
      <c r="I48" s="18"/>
      <c r="J48" s="18"/>
    </row>
    <row r="49" spans="2:10" ht="18" x14ac:dyDescent="0.25">
      <c r="B49" s="56"/>
      <c r="C49" s="44" t="s">
        <v>56</v>
      </c>
      <c r="D49" s="38" t="s">
        <v>48</v>
      </c>
      <c r="E49" s="45">
        <f>ROUND(0.6*H47,1)</f>
        <v>7.2</v>
      </c>
      <c r="F49" s="85"/>
      <c r="G49" s="45">
        <f>F49*E49</f>
        <v>0</v>
      </c>
      <c r="I49" s="18"/>
      <c r="J49" s="18"/>
    </row>
    <row r="50" spans="2:10" ht="15" x14ac:dyDescent="0.25">
      <c r="B50" s="56"/>
      <c r="C50" s="44"/>
      <c r="D50" s="38"/>
      <c r="E50" s="45"/>
      <c r="F50" s="85"/>
      <c r="G50" s="45"/>
      <c r="I50" s="18"/>
      <c r="J50" s="18"/>
    </row>
    <row r="51" spans="2:10" ht="18" x14ac:dyDescent="0.25">
      <c r="B51" s="56"/>
      <c r="C51" s="44" t="s">
        <v>55</v>
      </c>
      <c r="D51" s="38" t="s">
        <v>48</v>
      </c>
      <c r="E51" s="45">
        <f>ROUND(0.1*H47,1)</f>
        <v>1.2</v>
      </c>
      <c r="F51" s="85"/>
      <c r="G51" s="45">
        <f>F51*E51</f>
        <v>0</v>
      </c>
      <c r="I51" s="18"/>
      <c r="J51" s="18"/>
    </row>
    <row r="52" spans="2:10" ht="15" x14ac:dyDescent="0.25">
      <c r="B52" s="56"/>
      <c r="C52" s="44"/>
      <c r="D52" s="38"/>
      <c r="E52" s="45"/>
      <c r="F52" s="85"/>
      <c r="G52" s="45"/>
      <c r="I52" s="18"/>
      <c r="J52" s="18"/>
    </row>
    <row r="53" spans="2:10" ht="30" x14ac:dyDescent="0.25">
      <c r="B53" s="56">
        <v>4</v>
      </c>
      <c r="C53" s="44" t="s">
        <v>26</v>
      </c>
      <c r="D53" s="38" t="s">
        <v>49</v>
      </c>
      <c r="E53" s="45">
        <v>54</v>
      </c>
      <c r="F53" s="39"/>
      <c r="G53" s="45">
        <f>F53*E53</f>
        <v>0</v>
      </c>
    </row>
    <row r="54" spans="2:10" ht="15" x14ac:dyDescent="0.25">
      <c r="B54" s="56"/>
      <c r="C54" s="44"/>
      <c r="D54" s="38"/>
      <c r="E54" s="45"/>
      <c r="F54" s="39"/>
      <c r="G54" s="45"/>
    </row>
    <row r="55" spans="2:10" ht="60" x14ac:dyDescent="0.25">
      <c r="B55" s="56">
        <v>5</v>
      </c>
      <c r="C55" s="44" t="s">
        <v>255</v>
      </c>
      <c r="D55" s="38" t="s">
        <v>48</v>
      </c>
      <c r="E55" s="45">
        <v>18</v>
      </c>
      <c r="F55" s="39"/>
      <c r="G55" s="45">
        <f>F55*E55</f>
        <v>0</v>
      </c>
    </row>
    <row r="56" spans="2:10" ht="15" x14ac:dyDescent="0.25">
      <c r="B56" s="56"/>
      <c r="C56" s="44"/>
      <c r="D56" s="38"/>
      <c r="E56" s="45"/>
      <c r="F56" s="39"/>
      <c r="G56" s="45"/>
    </row>
    <row r="57" spans="2:10" ht="75" x14ac:dyDescent="0.25">
      <c r="B57" s="56">
        <v>6</v>
      </c>
      <c r="C57" s="44" t="s">
        <v>248</v>
      </c>
      <c r="D57" s="38" t="s">
        <v>48</v>
      </c>
      <c r="E57" s="45">
        <v>32</v>
      </c>
      <c r="F57" s="39"/>
      <c r="G57" s="45">
        <f>+E57*F57</f>
        <v>0</v>
      </c>
      <c r="H57" s="35"/>
    </row>
    <row r="58" spans="2:10" ht="15" x14ac:dyDescent="0.25">
      <c r="B58" s="56"/>
      <c r="C58" s="44"/>
      <c r="D58" s="38"/>
      <c r="E58" s="45"/>
      <c r="F58" s="39"/>
      <c r="G58" s="45"/>
      <c r="H58" s="35"/>
    </row>
    <row r="59" spans="2:10" ht="60" x14ac:dyDescent="0.25">
      <c r="B59" s="56">
        <v>7</v>
      </c>
      <c r="C59" s="44" t="s">
        <v>249</v>
      </c>
      <c r="D59" s="38" t="s">
        <v>48</v>
      </c>
      <c r="E59" s="45">
        <v>21</v>
      </c>
      <c r="F59" s="39"/>
      <c r="G59" s="45">
        <f>+E59*F59</f>
        <v>0</v>
      </c>
      <c r="H59" s="35"/>
    </row>
    <row r="60" spans="2:10" ht="15" x14ac:dyDescent="0.25">
      <c r="B60" s="56"/>
      <c r="C60" s="44"/>
      <c r="D60" s="38"/>
      <c r="E60" s="45"/>
      <c r="F60" s="39"/>
      <c r="G60" s="45"/>
      <c r="H60" s="35"/>
    </row>
    <row r="61" spans="2:10" ht="30.75" customHeight="1" x14ac:dyDescent="0.25">
      <c r="B61" s="56">
        <v>8</v>
      </c>
      <c r="C61" s="44" t="s">
        <v>40</v>
      </c>
      <c r="D61" s="55" t="s">
        <v>48</v>
      </c>
      <c r="E61" s="66">
        <v>5</v>
      </c>
      <c r="F61" s="86"/>
      <c r="G61" s="45">
        <f t="shared" ref="G61:G67" si="1">+E61*F61</f>
        <v>0</v>
      </c>
      <c r="H61" s="35"/>
    </row>
    <row r="62" spans="2:10" ht="15" x14ac:dyDescent="0.25">
      <c r="B62" s="56"/>
      <c r="C62" s="44"/>
      <c r="D62" s="55"/>
      <c r="E62" s="66"/>
      <c r="F62" s="86"/>
      <c r="G62" s="45"/>
      <c r="H62" s="35"/>
    </row>
    <row r="63" spans="2:10" ht="45" x14ac:dyDescent="0.25">
      <c r="B63" s="56">
        <v>9</v>
      </c>
      <c r="C63" s="44" t="s">
        <v>29</v>
      </c>
      <c r="D63" s="55" t="s">
        <v>48</v>
      </c>
      <c r="E63" s="66">
        <f>ROUND((E47+E49+E51)*1.3-E61*1.05,1)</f>
        <v>10.4</v>
      </c>
      <c r="F63" s="86"/>
      <c r="G63" s="45">
        <f t="shared" si="1"/>
        <v>0</v>
      </c>
      <c r="H63" s="35"/>
    </row>
    <row r="64" spans="2:10" ht="15" x14ac:dyDescent="0.25">
      <c r="B64" s="56"/>
      <c r="C64" s="44"/>
      <c r="D64" s="55"/>
      <c r="E64" s="66"/>
      <c r="F64" s="86"/>
      <c r="G64" s="45"/>
      <c r="H64" s="35"/>
    </row>
    <row r="65" spans="2:8" ht="30" x14ac:dyDescent="0.25">
      <c r="B65" s="56">
        <v>10</v>
      </c>
      <c r="C65" s="44" t="s">
        <v>36</v>
      </c>
      <c r="D65" s="55" t="s">
        <v>48</v>
      </c>
      <c r="E65" s="66">
        <f>E37</f>
        <v>3</v>
      </c>
      <c r="F65" s="86"/>
      <c r="G65" s="45">
        <f t="shared" si="1"/>
        <v>0</v>
      </c>
      <c r="H65" s="35"/>
    </row>
    <row r="66" spans="2:8" ht="15" x14ac:dyDescent="0.25">
      <c r="B66" s="56"/>
      <c r="C66" s="44"/>
      <c r="D66" s="55"/>
      <c r="E66" s="66"/>
      <c r="F66" s="86"/>
      <c r="G66" s="45"/>
      <c r="H66" s="35"/>
    </row>
    <row r="67" spans="2:8" ht="66" x14ac:dyDescent="0.25">
      <c r="B67" s="56">
        <v>11</v>
      </c>
      <c r="C67" s="44" t="s">
        <v>50</v>
      </c>
      <c r="D67" s="38" t="s">
        <v>210</v>
      </c>
      <c r="E67" s="66">
        <v>14</v>
      </c>
      <c r="F67" s="86"/>
      <c r="G67" s="45">
        <f t="shared" si="1"/>
        <v>0</v>
      </c>
      <c r="H67" s="35"/>
    </row>
    <row r="68" spans="2:8" ht="15" x14ac:dyDescent="0.25">
      <c r="B68" s="56"/>
      <c r="C68" s="44"/>
      <c r="D68" s="38"/>
      <c r="E68" s="66"/>
      <c r="F68" s="86"/>
      <c r="G68" s="45"/>
      <c r="H68" s="35"/>
    </row>
    <row r="69" spans="2:8" x14ac:dyDescent="0.2">
      <c r="C69" s="16" t="s">
        <v>13</v>
      </c>
      <c r="D69" s="1"/>
      <c r="E69" s="3"/>
      <c r="F69" s="3"/>
      <c r="G69" s="7">
        <f>SUM(G37:G68)</f>
        <v>0</v>
      </c>
    </row>
    <row r="71" spans="2:8" x14ac:dyDescent="0.2">
      <c r="B71" s="29" t="s">
        <v>6</v>
      </c>
      <c r="C71" s="11" t="s">
        <v>5</v>
      </c>
    </row>
    <row r="72" spans="2:8" x14ac:dyDescent="0.2">
      <c r="B72" s="29"/>
      <c r="C72" s="11"/>
    </row>
    <row r="73" spans="2:8" ht="75" x14ac:dyDescent="0.25">
      <c r="B73" s="56">
        <v>1</v>
      </c>
      <c r="C73" s="44" t="s">
        <v>213</v>
      </c>
      <c r="D73" s="38" t="s">
        <v>9</v>
      </c>
      <c r="E73" s="45">
        <f>E13</f>
        <v>74</v>
      </c>
      <c r="F73" s="39"/>
      <c r="G73" s="45">
        <f>+E73*F73</f>
        <v>0</v>
      </c>
    </row>
    <row r="74" spans="2:8" ht="15" x14ac:dyDescent="0.25">
      <c r="B74" s="56"/>
      <c r="C74" s="44"/>
      <c r="D74" s="38"/>
      <c r="E74" s="45"/>
      <c r="F74" s="39"/>
      <c r="G74" s="45"/>
    </row>
    <row r="75" spans="2:8" ht="90" customHeight="1" x14ac:dyDescent="0.25">
      <c r="B75" s="56">
        <v>2</v>
      </c>
      <c r="C75" s="44" t="s">
        <v>39</v>
      </c>
      <c r="D75" s="38"/>
      <c r="E75" s="45"/>
      <c r="F75" s="39"/>
      <c r="G75" s="45"/>
    </row>
    <row r="76" spans="2:8" ht="15" x14ac:dyDescent="0.25">
      <c r="B76" s="56"/>
      <c r="C76" s="50" t="s">
        <v>44</v>
      </c>
      <c r="D76" s="38" t="s">
        <v>10</v>
      </c>
      <c r="E76" s="45">
        <v>10</v>
      </c>
      <c r="F76" s="39"/>
      <c r="G76" s="45">
        <f>+E76*F76</f>
        <v>0</v>
      </c>
    </row>
    <row r="77" spans="2:8" ht="15" x14ac:dyDescent="0.25">
      <c r="B77" s="56"/>
      <c r="C77" s="50" t="s">
        <v>45</v>
      </c>
      <c r="D77" s="38" t="s">
        <v>10</v>
      </c>
      <c r="E77" s="45">
        <v>3</v>
      </c>
      <c r="F77" s="39"/>
      <c r="G77" s="45">
        <f>+E77*F77</f>
        <v>0</v>
      </c>
    </row>
    <row r="78" spans="2:8" ht="15" x14ac:dyDescent="0.25">
      <c r="B78" s="56"/>
      <c r="C78" s="50"/>
      <c r="D78" s="38"/>
      <c r="E78" s="45"/>
      <c r="F78" s="39"/>
      <c r="G78" s="45"/>
    </row>
    <row r="79" spans="2:8" ht="92.25" customHeight="1" x14ac:dyDescent="0.25">
      <c r="B79" s="56">
        <v>3</v>
      </c>
      <c r="C79" s="44" t="s">
        <v>38</v>
      </c>
      <c r="D79" s="38"/>
      <c r="E79" s="45"/>
      <c r="F79" s="39"/>
      <c r="G79" s="45"/>
    </row>
    <row r="80" spans="2:8" ht="15" x14ac:dyDescent="0.25">
      <c r="B80" s="56"/>
      <c r="C80" s="50" t="s">
        <v>47</v>
      </c>
      <c r="D80" s="38" t="s">
        <v>10</v>
      </c>
      <c r="E80" s="45">
        <v>1</v>
      </c>
      <c r="F80" s="39"/>
      <c r="G80" s="45">
        <f>+E80*F80</f>
        <v>0</v>
      </c>
    </row>
    <row r="81" spans="2:12" ht="15" x14ac:dyDescent="0.25">
      <c r="B81" s="56"/>
      <c r="C81" s="44"/>
      <c r="D81" s="38"/>
      <c r="E81" s="45"/>
      <c r="F81" s="39"/>
      <c r="G81" s="45"/>
    </row>
    <row r="82" spans="2:12" ht="90" x14ac:dyDescent="0.25">
      <c r="B82" s="56">
        <v>4</v>
      </c>
      <c r="C82" s="44" t="s">
        <v>252</v>
      </c>
      <c r="D82" s="38" t="s">
        <v>10</v>
      </c>
      <c r="E82" s="45">
        <v>14</v>
      </c>
      <c r="F82" s="39"/>
      <c r="G82" s="45">
        <f>+E82*F82</f>
        <v>0</v>
      </c>
    </row>
    <row r="83" spans="2:12" ht="15" x14ac:dyDescent="0.25">
      <c r="B83" s="56"/>
      <c r="C83" s="44"/>
      <c r="D83" s="38"/>
      <c r="E83" s="45"/>
      <c r="F83" s="39"/>
      <c r="G83" s="45"/>
    </row>
    <row r="84" spans="2:12" ht="61.5" customHeight="1" x14ac:dyDescent="0.25">
      <c r="B84" s="56">
        <v>5</v>
      </c>
      <c r="C84" s="53" t="s">
        <v>208</v>
      </c>
      <c r="D84" s="38" t="s">
        <v>10</v>
      </c>
      <c r="E84" s="45">
        <v>2</v>
      </c>
      <c r="F84" s="39"/>
      <c r="G84" s="45">
        <f t="shared" ref="G84:G90" si="2">+E84*F84</f>
        <v>0</v>
      </c>
    </row>
    <row r="85" spans="2:12" ht="15" x14ac:dyDescent="0.25">
      <c r="B85" s="56"/>
      <c r="C85" s="44"/>
      <c r="D85" s="38"/>
      <c r="E85" s="45"/>
      <c r="F85" s="39"/>
      <c r="G85" s="45"/>
    </row>
    <row r="86" spans="2:12" ht="30" x14ac:dyDescent="0.25">
      <c r="B86" s="56">
        <v>6</v>
      </c>
      <c r="C86" s="44" t="s">
        <v>214</v>
      </c>
      <c r="D86" s="38" t="s">
        <v>10</v>
      </c>
      <c r="E86" s="45">
        <v>13</v>
      </c>
      <c r="F86" s="39"/>
      <c r="G86" s="45">
        <f t="shared" si="2"/>
        <v>0</v>
      </c>
    </row>
    <row r="87" spans="2:12" ht="15" x14ac:dyDescent="0.25">
      <c r="B87" s="56"/>
      <c r="C87" s="44"/>
      <c r="D87" s="38"/>
      <c r="E87" s="45"/>
      <c r="F87" s="39"/>
      <c r="G87" s="45"/>
    </row>
    <row r="88" spans="2:12" ht="45" x14ac:dyDescent="0.25">
      <c r="B88" s="56">
        <v>7</v>
      </c>
      <c r="C88" s="44" t="s">
        <v>221</v>
      </c>
      <c r="D88" s="38" t="s">
        <v>10</v>
      </c>
      <c r="E88" s="45">
        <v>1</v>
      </c>
      <c r="F88" s="39"/>
      <c r="G88" s="45">
        <f t="shared" si="2"/>
        <v>0</v>
      </c>
    </row>
    <row r="89" spans="2:12" ht="15" x14ac:dyDescent="0.25">
      <c r="B89" s="56"/>
      <c r="C89" s="44"/>
      <c r="D89" s="38"/>
      <c r="E89" s="45"/>
      <c r="F89" s="39"/>
      <c r="G89" s="45"/>
    </row>
    <row r="90" spans="2:12" ht="15" x14ac:dyDescent="0.25">
      <c r="B90" s="56">
        <v>8</v>
      </c>
      <c r="C90" s="44" t="s">
        <v>209</v>
      </c>
      <c r="D90" s="38" t="s">
        <v>10</v>
      </c>
      <c r="E90" s="45">
        <v>3</v>
      </c>
      <c r="F90" s="39"/>
      <c r="G90" s="45">
        <f t="shared" si="2"/>
        <v>0</v>
      </c>
    </row>
    <row r="91" spans="2:12" x14ac:dyDescent="0.2">
      <c r="F91" s="4"/>
      <c r="G91" s="5"/>
    </row>
    <row r="92" spans="2:12" x14ac:dyDescent="0.2">
      <c r="C92" s="16" t="s">
        <v>14</v>
      </c>
      <c r="D92" s="1"/>
      <c r="E92" s="3"/>
      <c r="F92" s="3"/>
      <c r="G92" s="7">
        <f>SUM(G73:G91)</f>
        <v>0</v>
      </c>
    </row>
    <row r="93" spans="2:12" x14ac:dyDescent="0.2">
      <c r="C93" s="11"/>
      <c r="G93" s="6"/>
    </row>
    <row r="94" spans="2:12" x14ac:dyDescent="0.2">
      <c r="B94" s="29" t="s">
        <v>16</v>
      </c>
      <c r="C94" s="11" t="s">
        <v>7</v>
      </c>
      <c r="L94" s="12"/>
    </row>
    <row r="95" spans="2:12" x14ac:dyDescent="0.2">
      <c r="B95" s="29"/>
      <c r="C95" s="11"/>
      <c r="L95" s="12"/>
    </row>
    <row r="96" spans="2:12" ht="30" x14ac:dyDescent="0.25">
      <c r="B96" s="56">
        <v>1</v>
      </c>
      <c r="C96" s="44" t="s">
        <v>62</v>
      </c>
      <c r="D96" s="38" t="s">
        <v>49</v>
      </c>
      <c r="E96" s="45">
        <f>E25</f>
        <v>45</v>
      </c>
      <c r="F96" s="39"/>
      <c r="G96" s="45">
        <f t="shared" ref="G96:G104" si="3">+E96*F96</f>
        <v>0</v>
      </c>
      <c r="L96" s="12"/>
    </row>
    <row r="97" spans="1:12" ht="15" x14ac:dyDescent="0.25">
      <c r="B97" s="56"/>
      <c r="C97" s="44"/>
      <c r="D97" s="38"/>
      <c r="E97" s="45"/>
      <c r="F97" s="39"/>
      <c r="G97" s="45"/>
      <c r="L97" s="12"/>
    </row>
    <row r="98" spans="1:12" ht="30" x14ac:dyDescent="0.25">
      <c r="B98" s="56">
        <v>2</v>
      </c>
      <c r="C98" s="44" t="s">
        <v>61</v>
      </c>
      <c r="D98" s="38" t="s">
        <v>9</v>
      </c>
      <c r="E98" s="45">
        <f>E23</f>
        <v>71</v>
      </c>
      <c r="F98" s="39"/>
      <c r="G98" s="45">
        <f t="shared" si="3"/>
        <v>0</v>
      </c>
      <c r="L98" s="12"/>
    </row>
    <row r="99" spans="1:12" ht="15" x14ac:dyDescent="0.25">
      <c r="B99" s="56"/>
      <c r="C99" s="44"/>
      <c r="D99" s="38"/>
      <c r="E99" s="45"/>
      <c r="F99" s="39"/>
      <c r="G99" s="45"/>
      <c r="L99" s="12"/>
    </row>
    <row r="100" spans="1:12" ht="30" x14ac:dyDescent="0.25">
      <c r="B100" s="56">
        <v>3</v>
      </c>
      <c r="C100" s="44" t="s">
        <v>33</v>
      </c>
      <c r="D100" s="38" t="s">
        <v>49</v>
      </c>
      <c r="E100" s="45">
        <f>E96</f>
        <v>45</v>
      </c>
      <c r="F100" s="39"/>
      <c r="G100" s="45">
        <f t="shared" si="3"/>
        <v>0</v>
      </c>
      <c r="L100" s="12"/>
    </row>
    <row r="101" spans="1:12" ht="15" x14ac:dyDescent="0.25">
      <c r="B101" s="56"/>
      <c r="C101" s="44"/>
      <c r="D101" s="38"/>
      <c r="E101" s="45"/>
      <c r="F101" s="39"/>
      <c r="G101" s="45"/>
      <c r="L101" s="12"/>
    </row>
    <row r="102" spans="1:12" ht="31.5" customHeight="1" x14ac:dyDescent="0.25">
      <c r="B102" s="56">
        <v>4</v>
      </c>
      <c r="C102" s="44" t="s">
        <v>63</v>
      </c>
      <c r="D102" s="38" t="s">
        <v>49</v>
      </c>
      <c r="E102" s="45">
        <f>E100+E27</f>
        <v>50</v>
      </c>
      <c r="F102" s="39"/>
      <c r="G102" s="45">
        <f t="shared" si="3"/>
        <v>0</v>
      </c>
      <c r="L102" s="12"/>
    </row>
    <row r="103" spans="1:12" ht="15" x14ac:dyDescent="0.25">
      <c r="B103" s="56"/>
      <c r="C103" s="44"/>
      <c r="D103" s="38"/>
      <c r="E103" s="45"/>
      <c r="F103" s="39"/>
      <c r="G103" s="45"/>
      <c r="L103" s="12"/>
    </row>
    <row r="104" spans="1:12" ht="30" x14ac:dyDescent="0.25">
      <c r="B104" s="56">
        <v>5</v>
      </c>
      <c r="C104" s="44" t="s">
        <v>34</v>
      </c>
      <c r="D104" s="38" t="s">
        <v>49</v>
      </c>
      <c r="E104" s="45">
        <f>E102</f>
        <v>50</v>
      </c>
      <c r="F104" s="39"/>
      <c r="G104" s="45">
        <f t="shared" si="3"/>
        <v>0</v>
      </c>
      <c r="L104" s="12"/>
    </row>
    <row r="105" spans="1:12" ht="15" x14ac:dyDescent="0.25">
      <c r="B105" s="56"/>
      <c r="C105" s="44"/>
      <c r="D105" s="38"/>
      <c r="E105" s="45"/>
      <c r="F105" s="39"/>
      <c r="G105" s="45"/>
      <c r="L105" s="226"/>
    </row>
    <row r="106" spans="1:12" ht="30" x14ac:dyDescent="0.25">
      <c r="B106" s="56">
        <v>6</v>
      </c>
      <c r="C106" s="44" t="s">
        <v>482</v>
      </c>
      <c r="D106" s="38"/>
      <c r="E106" s="45"/>
      <c r="F106" s="39"/>
      <c r="G106" s="45"/>
      <c r="L106" s="226"/>
    </row>
    <row r="107" spans="1:12" ht="15" x14ac:dyDescent="0.25">
      <c r="B107" s="56"/>
      <c r="C107" s="44"/>
      <c r="D107" s="38" t="s">
        <v>10</v>
      </c>
      <c r="E107" s="45">
        <v>1</v>
      </c>
      <c r="F107" s="39"/>
      <c r="G107" s="45">
        <f>E107*F107</f>
        <v>0</v>
      </c>
      <c r="L107" s="226"/>
    </row>
    <row r="108" spans="1:12" ht="45" x14ac:dyDescent="0.25">
      <c r="B108" s="56">
        <v>7</v>
      </c>
      <c r="C108" s="44" t="s">
        <v>483</v>
      </c>
      <c r="D108" s="38"/>
      <c r="E108" s="45"/>
      <c r="F108" s="39"/>
      <c r="G108" s="45"/>
      <c r="L108" s="226"/>
    </row>
    <row r="109" spans="1:12" ht="15" x14ac:dyDescent="0.25">
      <c r="B109" s="56"/>
      <c r="C109" s="44"/>
      <c r="D109" s="38" t="s">
        <v>10</v>
      </c>
      <c r="E109" s="45">
        <v>1</v>
      </c>
      <c r="F109" s="39"/>
      <c r="G109" s="45">
        <f>E109*F109</f>
        <v>0</v>
      </c>
      <c r="L109" s="226"/>
    </row>
    <row r="110" spans="1:12" s="18" customFormat="1" x14ac:dyDescent="0.2">
      <c r="A110" s="25"/>
      <c r="B110" s="17"/>
      <c r="C110" s="16" t="s">
        <v>15</v>
      </c>
      <c r="D110" s="1"/>
      <c r="E110" s="3"/>
      <c r="F110" s="3"/>
      <c r="G110" s="7">
        <f>SUM(G95:G109)</f>
        <v>0</v>
      </c>
      <c r="I110"/>
      <c r="J110"/>
      <c r="K110"/>
      <c r="L110"/>
    </row>
    <row r="115" spans="1:12" s="18" customFormat="1" x14ac:dyDescent="0.2">
      <c r="A115" s="25"/>
      <c r="B115" s="17"/>
      <c r="C115"/>
      <c r="D115"/>
      <c r="E115" s="2"/>
      <c r="F115" s="2"/>
      <c r="G115" s="2"/>
      <c r="I115"/>
      <c r="J115"/>
      <c r="K115"/>
      <c r="L115"/>
    </row>
    <row r="116" spans="1:12" s="18" customFormat="1" x14ac:dyDescent="0.2">
      <c r="A116" s="25"/>
      <c r="B116" s="17"/>
      <c r="C116"/>
      <c r="D116"/>
      <c r="E116" s="2"/>
      <c r="F116" s="2"/>
      <c r="G116" s="2"/>
      <c r="I116"/>
      <c r="J116"/>
      <c r="K116"/>
      <c r="L116"/>
    </row>
    <row r="129" spans="3:3" x14ac:dyDescent="0.2">
      <c r="C129" s="20"/>
    </row>
  </sheetData>
  <mergeCells count="10">
    <mergeCell ref="D7:F7"/>
    <mergeCell ref="D8:F8"/>
    <mergeCell ref="D9:F9"/>
    <mergeCell ref="D10:F10"/>
    <mergeCell ref="B1:G1"/>
    <mergeCell ref="B2:G2"/>
    <mergeCell ref="B3:G3"/>
    <mergeCell ref="B4:G4"/>
    <mergeCell ref="D5:F5"/>
    <mergeCell ref="D6:F6"/>
  </mergeCells>
  <printOptions gridLines="1"/>
  <pageMargins left="1.1023622047244095" right="0.19685039370078741" top="0.70866141732283472" bottom="0.47244094488188981" header="0" footer="0"/>
  <pageSetup paperSize="9" orientation="portrait" r:id="rId1"/>
  <headerFooter alignWithMargins="0">
    <oddHeader>&amp;L&amp;"Arial Narrow,Navadno"&amp;9KANALIZACIJA MALE ŽABLJE&amp;C&amp;"Arial Narrow,Navadno"&amp;9FA1 - HIŠNI PRIKLJUČKI&amp;R&amp;"Arial Narrow,Navadno"&amp;9DETAJL INFRASTRUKTURA d.o.o., NA PRODU 13, Vipava</oddHeader>
    <oddFooter>&amp;C&amp;9stran&amp;P</oddFooter>
  </headerFooter>
  <rowBreaks count="2" manualBreakCount="2">
    <brk id="10" min="1" max="6" man="1"/>
    <brk id="34" min="1" max="6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115"/>
  <sheetViews>
    <sheetView view="pageBreakPreview" topLeftCell="A79" zoomScaleNormal="100" zoomScaleSheetLayoutView="100" workbookViewId="0">
      <selection activeCell="G12" sqref="G12"/>
    </sheetView>
  </sheetViews>
  <sheetFormatPr defaultRowHeight="12.75" x14ac:dyDescent="0.2"/>
  <cols>
    <col min="1" max="1" width="9.140625" style="25"/>
    <col min="2" max="2" width="6.7109375" style="17" customWidth="1"/>
    <col min="3" max="3" width="42.7109375" style="12" customWidth="1"/>
    <col min="4" max="4" width="8.140625" customWidth="1"/>
    <col min="5" max="5" width="9.140625" style="2" customWidth="1"/>
    <col min="6" max="6" width="9.42578125" style="2" customWidth="1"/>
    <col min="7" max="7" width="13.85546875" style="2" customWidth="1"/>
    <col min="8" max="8" width="14.7109375" style="18" customWidth="1"/>
    <col min="9" max="10" width="11.7109375" bestFit="1" customWidth="1"/>
  </cols>
  <sheetData>
    <row r="1" spans="1:12" ht="38.25" customHeight="1" x14ac:dyDescent="0.25">
      <c r="B1" s="248" t="s">
        <v>53</v>
      </c>
      <c r="C1" s="249"/>
      <c r="D1" s="249"/>
      <c r="E1" s="249"/>
      <c r="F1" s="249"/>
      <c r="G1" s="249"/>
    </row>
    <row r="2" spans="1:12" ht="16.5" x14ac:dyDescent="0.25">
      <c r="B2" s="250" t="s">
        <v>211</v>
      </c>
      <c r="C2" s="250"/>
      <c r="D2" s="250"/>
      <c r="E2" s="250"/>
      <c r="F2" s="250"/>
      <c r="G2" s="250"/>
    </row>
    <row r="3" spans="1:12" ht="18" customHeight="1" x14ac:dyDescent="0.25">
      <c r="B3" s="250" t="s">
        <v>18</v>
      </c>
      <c r="C3" s="250"/>
      <c r="D3" s="250"/>
      <c r="E3" s="250"/>
      <c r="F3" s="250"/>
      <c r="G3" s="250"/>
    </row>
    <row r="4" spans="1:12" ht="13.5" thickBot="1" x14ac:dyDescent="0.25">
      <c r="B4" s="251"/>
      <c r="C4" s="251"/>
      <c r="D4" s="251"/>
      <c r="E4" s="251"/>
      <c r="F4" s="251"/>
      <c r="G4" s="251"/>
    </row>
    <row r="5" spans="1:12" ht="15" x14ac:dyDescent="0.2">
      <c r="B5" s="26" t="s">
        <v>0</v>
      </c>
      <c r="C5" s="13" t="s">
        <v>1</v>
      </c>
      <c r="D5" s="252"/>
      <c r="E5" s="252"/>
      <c r="F5" s="252"/>
      <c r="G5" s="8">
        <f>+G19</f>
        <v>0</v>
      </c>
    </row>
    <row r="6" spans="1:12" ht="15" x14ac:dyDescent="0.2">
      <c r="B6" s="27" t="s">
        <v>2</v>
      </c>
      <c r="C6" s="14" t="s">
        <v>30</v>
      </c>
      <c r="D6" s="245"/>
      <c r="E6" s="245"/>
      <c r="F6" s="245"/>
      <c r="G6" s="9">
        <f>G29</f>
        <v>0</v>
      </c>
    </row>
    <row r="7" spans="1:12" s="18" customFormat="1" ht="15" x14ac:dyDescent="0.2">
      <c r="A7" s="25"/>
      <c r="B7" s="27" t="s">
        <v>4</v>
      </c>
      <c r="C7" s="14" t="s">
        <v>3</v>
      </c>
      <c r="D7" s="245"/>
      <c r="E7" s="245"/>
      <c r="F7" s="245"/>
      <c r="G7" s="9">
        <f>+G67</f>
        <v>0</v>
      </c>
      <c r="I7"/>
      <c r="J7"/>
      <c r="K7"/>
      <c r="L7"/>
    </row>
    <row r="8" spans="1:12" s="18" customFormat="1" ht="15" x14ac:dyDescent="0.2">
      <c r="A8" s="25"/>
      <c r="B8" s="27" t="s">
        <v>6</v>
      </c>
      <c r="C8" s="14" t="s">
        <v>5</v>
      </c>
      <c r="D8" s="245"/>
      <c r="E8" s="245"/>
      <c r="F8" s="245"/>
      <c r="G8" s="9">
        <f>+G83</f>
        <v>0</v>
      </c>
      <c r="I8"/>
      <c r="J8"/>
      <c r="K8"/>
      <c r="L8"/>
    </row>
    <row r="9" spans="1:12" s="18" customFormat="1" ht="15.75" thickBot="1" x14ac:dyDescent="0.25">
      <c r="A9" s="25"/>
      <c r="B9" s="28" t="s">
        <v>16</v>
      </c>
      <c r="C9" s="15" t="s">
        <v>7</v>
      </c>
      <c r="D9" s="246"/>
      <c r="E9" s="246"/>
      <c r="F9" s="246"/>
      <c r="G9" s="10">
        <f>+G96</f>
        <v>0</v>
      </c>
      <c r="I9"/>
      <c r="J9"/>
      <c r="K9"/>
      <c r="L9"/>
    </row>
    <row r="10" spans="1:12" s="18" customFormat="1" ht="16.5" thickTop="1" thickBot="1" x14ac:dyDescent="0.25">
      <c r="A10" s="25"/>
      <c r="B10" s="32"/>
      <c r="C10" s="33" t="s">
        <v>24</v>
      </c>
      <c r="D10" s="247"/>
      <c r="E10" s="247"/>
      <c r="F10" s="247"/>
      <c r="G10" s="34">
        <f>SUM(G5:G9)</f>
        <v>0</v>
      </c>
      <c r="I10"/>
      <c r="J10"/>
      <c r="K10"/>
      <c r="L10"/>
    </row>
    <row r="11" spans="1:12" s="18" customFormat="1" x14ac:dyDescent="0.2">
      <c r="A11" s="25"/>
      <c r="B11" s="29" t="s">
        <v>0</v>
      </c>
      <c r="C11" s="11" t="s">
        <v>8</v>
      </c>
      <c r="D11"/>
      <c r="E11" s="2"/>
      <c r="F11" s="2"/>
      <c r="G11" s="2"/>
      <c r="I11"/>
      <c r="J11"/>
      <c r="K11"/>
      <c r="L11"/>
    </row>
    <row r="12" spans="1:12" ht="15" x14ac:dyDescent="0.25">
      <c r="B12" s="56"/>
      <c r="C12" s="50"/>
      <c r="D12" s="38"/>
      <c r="E12" s="45"/>
      <c r="F12" s="45"/>
      <c r="G12" s="45"/>
    </row>
    <row r="13" spans="1:12" s="18" customFormat="1" ht="15.75" customHeight="1" x14ac:dyDescent="0.25">
      <c r="A13" s="25"/>
      <c r="B13" s="56">
        <v>1</v>
      </c>
      <c r="C13" s="44" t="s">
        <v>25</v>
      </c>
      <c r="D13" s="38" t="s">
        <v>9</v>
      </c>
      <c r="E13" s="45">
        <v>78</v>
      </c>
      <c r="F13" s="39"/>
      <c r="G13" s="45">
        <f>+E13*F13</f>
        <v>0</v>
      </c>
      <c r="I13"/>
      <c r="J13"/>
      <c r="K13"/>
      <c r="L13"/>
    </row>
    <row r="14" spans="1:12" s="18" customFormat="1" ht="15" x14ac:dyDescent="0.25">
      <c r="A14" s="25"/>
      <c r="B14" s="56"/>
      <c r="C14" s="83"/>
      <c r="D14" s="38"/>
      <c r="E14" s="45"/>
      <c r="F14" s="39"/>
      <c r="G14" s="45"/>
      <c r="I14"/>
      <c r="J14"/>
      <c r="K14"/>
      <c r="L14"/>
    </row>
    <row r="15" spans="1:12" s="18" customFormat="1" ht="30" x14ac:dyDescent="0.25">
      <c r="A15" s="25"/>
      <c r="B15" s="56">
        <v>2</v>
      </c>
      <c r="C15" s="44" t="s">
        <v>17</v>
      </c>
      <c r="D15" s="38" t="s">
        <v>10</v>
      </c>
      <c r="E15" s="45">
        <v>22</v>
      </c>
      <c r="F15" s="39"/>
      <c r="G15" s="45">
        <f>+E15*F15</f>
        <v>0</v>
      </c>
      <c r="I15"/>
      <c r="J15"/>
      <c r="K15"/>
      <c r="L15"/>
    </row>
    <row r="16" spans="1:12" s="18" customFormat="1" ht="15" x14ac:dyDescent="0.25">
      <c r="A16" s="25"/>
      <c r="B16" s="56"/>
      <c r="C16" s="44"/>
      <c r="D16" s="38"/>
      <c r="E16" s="45"/>
      <c r="F16" s="39"/>
      <c r="G16" s="45"/>
      <c r="I16"/>
      <c r="J16"/>
      <c r="K16"/>
      <c r="L16"/>
    </row>
    <row r="17" spans="1:12" s="18" customFormat="1" ht="45" x14ac:dyDescent="0.25">
      <c r="A17" s="25"/>
      <c r="B17" s="56">
        <v>3</v>
      </c>
      <c r="C17" s="44" t="s">
        <v>43</v>
      </c>
      <c r="D17" s="38" t="s">
        <v>10</v>
      </c>
      <c r="E17" s="45">
        <v>11</v>
      </c>
      <c r="F17" s="39"/>
      <c r="G17" s="45">
        <f>+E17*F17</f>
        <v>0</v>
      </c>
      <c r="I17"/>
      <c r="J17"/>
      <c r="K17"/>
      <c r="L17"/>
    </row>
    <row r="18" spans="1:12" s="18" customFormat="1" ht="15" x14ac:dyDescent="0.25">
      <c r="A18" s="25"/>
      <c r="B18" s="56"/>
      <c r="C18" s="44"/>
      <c r="D18" s="38"/>
      <c r="E18" s="45"/>
      <c r="F18" s="39"/>
      <c r="G18" s="45"/>
      <c r="I18"/>
      <c r="J18"/>
      <c r="K18"/>
      <c r="L18"/>
    </row>
    <row r="19" spans="1:12" s="18" customFormat="1" x14ac:dyDescent="0.2">
      <c r="A19" s="25"/>
      <c r="B19" s="17"/>
      <c r="C19" s="16" t="s">
        <v>12</v>
      </c>
      <c r="D19" s="1"/>
      <c r="E19" s="3"/>
      <c r="F19" s="3"/>
      <c r="G19" s="7">
        <f>SUM(G13:G18)</f>
        <v>0</v>
      </c>
      <c r="I19"/>
      <c r="J19"/>
      <c r="K19"/>
      <c r="L19"/>
    </row>
    <row r="20" spans="1:12" s="18" customFormat="1" x14ac:dyDescent="0.2">
      <c r="A20" s="25"/>
      <c r="B20" s="17"/>
      <c r="C20" s="21"/>
      <c r="D20" s="22"/>
      <c r="E20" s="23"/>
      <c r="F20" s="23"/>
      <c r="G20" s="24"/>
      <c r="I20"/>
      <c r="J20"/>
      <c r="K20"/>
      <c r="L20"/>
    </row>
    <row r="21" spans="1:12" s="18" customFormat="1" x14ac:dyDescent="0.2">
      <c r="A21" s="25"/>
      <c r="B21" s="29" t="s">
        <v>2</v>
      </c>
      <c r="C21" s="21" t="s">
        <v>30</v>
      </c>
      <c r="D21" s="22"/>
      <c r="E21" s="23"/>
      <c r="F21" s="23"/>
      <c r="G21" s="24"/>
      <c r="I21"/>
      <c r="J21"/>
      <c r="K21"/>
      <c r="L21"/>
    </row>
    <row r="22" spans="1:12" s="18" customFormat="1" x14ac:dyDescent="0.2">
      <c r="A22" s="25"/>
      <c r="B22" s="17"/>
      <c r="C22" s="21"/>
      <c r="D22" s="22"/>
      <c r="E22" s="23"/>
      <c r="F22" s="23"/>
      <c r="G22" s="24"/>
      <c r="I22"/>
      <c r="J22"/>
      <c r="K22"/>
      <c r="L22"/>
    </row>
    <row r="23" spans="1:12" s="18" customFormat="1" ht="30" x14ac:dyDescent="0.25">
      <c r="A23" s="25"/>
      <c r="B23" s="56">
        <v>1</v>
      </c>
      <c r="C23" s="52" t="s">
        <v>206</v>
      </c>
      <c r="D23" s="55" t="s">
        <v>9</v>
      </c>
      <c r="E23" s="66">
        <v>59</v>
      </c>
      <c r="F23" s="39"/>
      <c r="G23" s="45">
        <f>F23*E23</f>
        <v>0</v>
      </c>
      <c r="I23"/>
      <c r="J23"/>
      <c r="K23"/>
      <c r="L23"/>
    </row>
    <row r="24" spans="1:12" s="18" customFormat="1" ht="15" x14ac:dyDescent="0.25">
      <c r="A24" s="25"/>
      <c r="B24" s="56"/>
      <c r="C24" s="52"/>
      <c r="D24" s="55"/>
      <c r="E24" s="66"/>
      <c r="F24" s="39"/>
      <c r="G24" s="45"/>
      <c r="I24"/>
      <c r="J24"/>
      <c r="K24"/>
      <c r="L24"/>
    </row>
    <row r="25" spans="1:12" s="18" customFormat="1" ht="90" x14ac:dyDescent="0.25">
      <c r="A25" s="25"/>
      <c r="B25" s="56">
        <v>2</v>
      </c>
      <c r="C25" s="52" t="s">
        <v>42</v>
      </c>
      <c r="D25" s="38" t="s">
        <v>49</v>
      </c>
      <c r="E25" s="66">
        <v>44</v>
      </c>
      <c r="F25" s="39"/>
      <c r="G25" s="45">
        <f>F25*E25</f>
        <v>0</v>
      </c>
      <c r="I25"/>
      <c r="J25"/>
      <c r="K25"/>
      <c r="L25"/>
    </row>
    <row r="26" spans="1:12" s="18" customFormat="1" ht="15" x14ac:dyDescent="0.25">
      <c r="A26" s="25"/>
      <c r="B26" s="56"/>
      <c r="C26" s="52"/>
      <c r="D26" s="38"/>
      <c r="E26" s="66"/>
      <c r="F26" s="39"/>
      <c r="G26" s="45"/>
      <c r="I26"/>
      <c r="J26"/>
      <c r="K26"/>
      <c r="L26"/>
    </row>
    <row r="27" spans="1:12" s="18" customFormat="1" ht="60" x14ac:dyDescent="0.25">
      <c r="A27" s="25"/>
      <c r="B27" s="56">
        <v>3</v>
      </c>
      <c r="C27" s="52" t="s">
        <v>246</v>
      </c>
      <c r="D27" s="38" t="s">
        <v>49</v>
      </c>
      <c r="E27" s="23">
        <v>5</v>
      </c>
      <c r="F27" s="39"/>
      <c r="G27" s="45">
        <f>F27*E27</f>
        <v>0</v>
      </c>
      <c r="I27"/>
      <c r="J27"/>
      <c r="K27"/>
      <c r="L27"/>
    </row>
    <row r="28" spans="1:12" s="18" customFormat="1" ht="15" x14ac:dyDescent="0.25">
      <c r="A28" s="25"/>
      <c r="B28" s="56"/>
      <c r="C28" s="52"/>
      <c r="D28" s="55"/>
      <c r="E28" s="66"/>
      <c r="F28" s="39"/>
      <c r="G28" s="45"/>
      <c r="I28"/>
      <c r="J28"/>
      <c r="K28"/>
      <c r="L28"/>
    </row>
    <row r="29" spans="1:12" s="18" customFormat="1" x14ac:dyDescent="0.2">
      <c r="A29" s="25"/>
      <c r="B29" s="17"/>
      <c r="C29" s="16" t="s">
        <v>31</v>
      </c>
      <c r="D29" s="1"/>
      <c r="E29" s="3"/>
      <c r="F29" s="3"/>
      <c r="G29" s="7">
        <f>SUM(G23:G28)</f>
        <v>0</v>
      </c>
      <c r="I29"/>
      <c r="J29"/>
      <c r="K29"/>
      <c r="L29"/>
    </row>
    <row r="30" spans="1:12" s="18" customFormat="1" ht="15" x14ac:dyDescent="0.25">
      <c r="A30" s="25"/>
      <c r="B30" s="17"/>
      <c r="C30" s="21"/>
      <c r="D30" s="22"/>
      <c r="E30" s="23"/>
      <c r="F30" s="23"/>
      <c r="G30" s="45"/>
      <c r="I30"/>
      <c r="J30"/>
      <c r="K30"/>
      <c r="L30"/>
    </row>
    <row r="31" spans="1:12" s="18" customFormat="1" ht="15" x14ac:dyDescent="0.25">
      <c r="A31" s="25"/>
      <c r="B31" s="29" t="s">
        <v>4</v>
      </c>
      <c r="C31" s="11" t="s">
        <v>11</v>
      </c>
      <c r="D31"/>
      <c r="E31" s="2"/>
      <c r="F31" s="2"/>
      <c r="G31" s="45"/>
      <c r="I31"/>
      <c r="J31"/>
      <c r="K31"/>
      <c r="L31"/>
    </row>
    <row r="32" spans="1:12" s="18" customFormat="1" ht="15" x14ac:dyDescent="0.25">
      <c r="A32" s="25"/>
      <c r="B32" s="57"/>
      <c r="C32" s="84"/>
      <c r="D32" s="38"/>
      <c r="E32" s="45"/>
      <c r="F32" s="45"/>
      <c r="G32" s="45"/>
      <c r="I32"/>
      <c r="J32"/>
      <c r="K32"/>
      <c r="L32"/>
    </row>
    <row r="33" spans="1:12" s="18" customFormat="1" ht="31.5" customHeight="1" x14ac:dyDescent="0.25">
      <c r="A33" s="25"/>
      <c r="B33" s="56">
        <v>1</v>
      </c>
      <c r="C33" s="52" t="s">
        <v>37</v>
      </c>
      <c r="D33" s="38" t="s">
        <v>48</v>
      </c>
      <c r="E33" s="45">
        <v>9</v>
      </c>
      <c r="F33" s="39"/>
      <c r="G33" s="45">
        <f>F33*E33</f>
        <v>0</v>
      </c>
      <c r="I33"/>
      <c r="J33"/>
      <c r="K33"/>
      <c r="L33"/>
    </row>
    <row r="34" spans="1:12" ht="15" x14ac:dyDescent="0.25">
      <c r="B34" s="56"/>
      <c r="C34" s="50"/>
      <c r="D34" s="38"/>
      <c r="E34" s="45"/>
      <c r="F34" s="45"/>
      <c r="G34" s="45"/>
    </row>
    <row r="35" spans="1:12" ht="90" x14ac:dyDescent="0.25">
      <c r="B35" s="56">
        <v>2</v>
      </c>
      <c r="C35" s="44" t="s">
        <v>112</v>
      </c>
      <c r="D35" s="38"/>
      <c r="E35" s="45"/>
      <c r="F35" s="39"/>
      <c r="G35" s="45"/>
    </row>
    <row r="36" spans="1:12" ht="18" x14ac:dyDescent="0.25">
      <c r="B36" s="56"/>
      <c r="C36" s="44" t="s">
        <v>51</v>
      </c>
      <c r="D36" s="38" t="s">
        <v>48</v>
      </c>
      <c r="E36" s="45">
        <f>ROUND(0.3*H36,1)</f>
        <v>16.5</v>
      </c>
      <c r="F36" s="39"/>
      <c r="G36" s="45">
        <f>F36*E36</f>
        <v>0</v>
      </c>
      <c r="H36" s="18">
        <v>55</v>
      </c>
    </row>
    <row r="37" spans="1:12" ht="15" x14ac:dyDescent="0.25">
      <c r="B37" s="56"/>
      <c r="C37" s="44"/>
      <c r="D37" s="38"/>
      <c r="E37" s="45"/>
      <c r="F37" s="39"/>
      <c r="G37" s="45"/>
      <c r="J37" s="18"/>
    </row>
    <row r="38" spans="1:12" ht="18" x14ac:dyDescent="0.25">
      <c r="B38" s="56"/>
      <c r="C38" s="44" t="s">
        <v>56</v>
      </c>
      <c r="D38" s="38" t="s">
        <v>48</v>
      </c>
      <c r="E38" s="45">
        <f>ROUND(0.6*H36,1)</f>
        <v>33</v>
      </c>
      <c r="F38" s="39"/>
      <c r="G38" s="45">
        <f>F38*E38</f>
        <v>0</v>
      </c>
      <c r="I38" s="18"/>
      <c r="J38" s="18"/>
    </row>
    <row r="39" spans="1:12" ht="15" x14ac:dyDescent="0.25">
      <c r="B39" s="56"/>
      <c r="C39" s="44"/>
      <c r="D39" s="38"/>
      <c r="E39" s="45"/>
      <c r="F39" s="39"/>
      <c r="G39" s="45"/>
      <c r="I39" s="18"/>
      <c r="J39" s="18"/>
    </row>
    <row r="40" spans="1:12" ht="18" x14ac:dyDescent="0.25">
      <c r="B40" s="56"/>
      <c r="C40" s="44" t="s">
        <v>55</v>
      </c>
      <c r="D40" s="38" t="s">
        <v>48</v>
      </c>
      <c r="E40" s="45">
        <f>ROUND(0.1*H36,1)</f>
        <v>5.5</v>
      </c>
      <c r="F40" s="39"/>
      <c r="G40" s="45">
        <f>F40*E40</f>
        <v>0</v>
      </c>
      <c r="I40" s="18"/>
      <c r="J40" s="18"/>
    </row>
    <row r="41" spans="1:12" ht="15" x14ac:dyDescent="0.25">
      <c r="B41" s="56"/>
      <c r="C41" s="44"/>
      <c r="D41" s="38"/>
      <c r="E41" s="45"/>
      <c r="F41" s="39"/>
      <c r="G41" s="45"/>
      <c r="I41" s="18"/>
      <c r="J41" s="18"/>
    </row>
    <row r="42" spans="1:12" ht="60" x14ac:dyDescent="0.25">
      <c r="B42" s="56">
        <v>3</v>
      </c>
      <c r="C42" s="44" t="s">
        <v>218</v>
      </c>
      <c r="D42" s="38"/>
      <c r="E42" s="45"/>
      <c r="F42" s="39"/>
      <c r="G42" s="45"/>
      <c r="I42" s="18"/>
      <c r="J42" s="18"/>
    </row>
    <row r="43" spans="1:12" ht="18" x14ac:dyDescent="0.25">
      <c r="B43" s="56"/>
      <c r="C43" s="44" t="s">
        <v>51</v>
      </c>
      <c r="D43" s="38" t="s">
        <v>48</v>
      </c>
      <c r="E43" s="45">
        <f>ROUND(0.3*H43,1)</f>
        <v>10.199999999999999</v>
      </c>
      <c r="F43" s="85"/>
      <c r="G43" s="45">
        <f>F43*E43</f>
        <v>0</v>
      </c>
      <c r="H43" s="18">
        <v>34</v>
      </c>
      <c r="I43" s="18"/>
      <c r="J43" s="18"/>
    </row>
    <row r="44" spans="1:12" ht="15" x14ac:dyDescent="0.25">
      <c r="B44" s="56"/>
      <c r="C44" s="44"/>
      <c r="D44" s="38"/>
      <c r="E44" s="45"/>
      <c r="F44" s="85"/>
      <c r="G44" s="45"/>
      <c r="I44" s="18"/>
      <c r="J44" s="18"/>
    </row>
    <row r="45" spans="1:12" ht="18" x14ac:dyDescent="0.25">
      <c r="B45" s="56"/>
      <c r="C45" s="44" t="s">
        <v>56</v>
      </c>
      <c r="D45" s="38" t="s">
        <v>48</v>
      </c>
      <c r="E45" s="45">
        <f>ROUND(0.6*H43,1)</f>
        <v>20.399999999999999</v>
      </c>
      <c r="F45" s="85"/>
      <c r="G45" s="45">
        <f>F45*E45</f>
        <v>0</v>
      </c>
      <c r="I45" s="18"/>
      <c r="J45" s="18"/>
    </row>
    <row r="46" spans="1:12" ht="15" x14ac:dyDescent="0.25">
      <c r="B46" s="56"/>
      <c r="C46" s="44"/>
      <c r="D46" s="38"/>
      <c r="E46" s="45"/>
      <c r="F46" s="85"/>
      <c r="G46" s="45"/>
      <c r="I46" s="18"/>
      <c r="J46" s="18"/>
    </row>
    <row r="47" spans="1:12" ht="18" x14ac:dyDescent="0.25">
      <c r="B47" s="56"/>
      <c r="C47" s="44" t="s">
        <v>55</v>
      </c>
      <c r="D47" s="38" t="s">
        <v>48</v>
      </c>
      <c r="E47" s="45">
        <f>ROUND(0.1*H43,1)</f>
        <v>3.4</v>
      </c>
      <c r="F47" s="85"/>
      <c r="G47" s="45">
        <f>F47*E47</f>
        <v>0</v>
      </c>
      <c r="I47" s="18"/>
      <c r="J47" s="18"/>
    </row>
    <row r="48" spans="1:12" ht="15" x14ac:dyDescent="0.25">
      <c r="B48" s="56"/>
      <c r="C48" s="44"/>
      <c r="D48" s="38"/>
      <c r="E48" s="45"/>
      <c r="F48" s="85"/>
      <c r="G48" s="45"/>
      <c r="I48" s="18"/>
      <c r="J48" s="18"/>
    </row>
    <row r="49" spans="2:8" ht="30" x14ac:dyDescent="0.25">
      <c r="B49" s="56">
        <v>4</v>
      </c>
      <c r="C49" s="44" t="s">
        <v>26</v>
      </c>
      <c r="D49" s="38" t="s">
        <v>49</v>
      </c>
      <c r="E49" s="45">
        <v>52</v>
      </c>
      <c r="F49" s="39"/>
      <c r="G49" s="45">
        <f>F49*E49</f>
        <v>0</v>
      </c>
    </row>
    <row r="50" spans="2:8" ht="15" x14ac:dyDescent="0.25">
      <c r="B50" s="56"/>
      <c r="C50" s="44"/>
      <c r="D50" s="38"/>
      <c r="E50" s="45"/>
      <c r="F50" s="39"/>
      <c r="G50" s="45"/>
    </row>
    <row r="51" spans="2:8" ht="60" x14ac:dyDescent="0.25">
      <c r="B51" s="56">
        <v>5</v>
      </c>
      <c r="C51" s="44" t="s">
        <v>255</v>
      </c>
      <c r="D51" s="38" t="s">
        <v>48</v>
      </c>
      <c r="E51" s="45">
        <v>19</v>
      </c>
      <c r="F51" s="39"/>
      <c r="G51" s="45">
        <f>F51*E51</f>
        <v>0</v>
      </c>
    </row>
    <row r="52" spans="2:8" ht="15" x14ac:dyDescent="0.25">
      <c r="B52" s="56"/>
      <c r="C52" s="44"/>
      <c r="D52" s="38"/>
      <c r="E52" s="45"/>
      <c r="F52" s="39"/>
      <c r="G52" s="45"/>
    </row>
    <row r="53" spans="2:8" ht="75" x14ac:dyDescent="0.25">
      <c r="B53" s="56">
        <v>6</v>
      </c>
      <c r="C53" s="44" t="s">
        <v>248</v>
      </c>
      <c r="D53" s="38" t="s">
        <v>48</v>
      </c>
      <c r="E53" s="45">
        <v>26</v>
      </c>
      <c r="F53" s="39"/>
      <c r="G53" s="45">
        <f>+E53*F53</f>
        <v>0</v>
      </c>
      <c r="H53" s="35"/>
    </row>
    <row r="54" spans="2:8" ht="15" x14ac:dyDescent="0.25">
      <c r="B54" s="56"/>
      <c r="C54" s="44"/>
      <c r="D54" s="38"/>
      <c r="E54" s="45"/>
      <c r="F54" s="39"/>
      <c r="G54" s="45"/>
      <c r="H54" s="35"/>
    </row>
    <row r="55" spans="2:8" ht="60" x14ac:dyDescent="0.25">
      <c r="B55" s="56">
        <v>7</v>
      </c>
      <c r="C55" s="44" t="s">
        <v>249</v>
      </c>
      <c r="D55" s="38" t="s">
        <v>48</v>
      </c>
      <c r="E55" s="45">
        <v>15</v>
      </c>
      <c r="F55" s="39"/>
      <c r="G55" s="45">
        <f>+E55*F55</f>
        <v>0</v>
      </c>
      <c r="H55" s="35"/>
    </row>
    <row r="56" spans="2:8" ht="15" x14ac:dyDescent="0.25">
      <c r="B56" s="56"/>
      <c r="C56" s="44"/>
      <c r="D56" s="38"/>
      <c r="E56" s="45"/>
      <c r="F56" s="39"/>
      <c r="G56" s="45"/>
      <c r="H56" s="35"/>
    </row>
    <row r="57" spans="2:8" ht="30.75" customHeight="1" x14ac:dyDescent="0.25">
      <c r="B57" s="56">
        <v>8</v>
      </c>
      <c r="C57" s="44" t="s">
        <v>40</v>
      </c>
      <c r="D57" s="55" t="s">
        <v>48</v>
      </c>
      <c r="E57" s="66">
        <v>19</v>
      </c>
      <c r="F57" s="86"/>
      <c r="G57" s="45">
        <f t="shared" ref="G57:G65" si="0">+E57*F57</f>
        <v>0</v>
      </c>
      <c r="H57" s="35"/>
    </row>
    <row r="58" spans="2:8" ht="15" x14ac:dyDescent="0.25">
      <c r="B58" s="56"/>
      <c r="C58" s="44"/>
      <c r="D58" s="55"/>
      <c r="E58" s="66"/>
      <c r="F58" s="86"/>
      <c r="G58" s="45"/>
      <c r="H58" s="35"/>
    </row>
    <row r="59" spans="2:8" ht="45" x14ac:dyDescent="0.25">
      <c r="B59" s="56">
        <v>9</v>
      </c>
      <c r="C59" s="44" t="s">
        <v>68</v>
      </c>
      <c r="D59" s="55" t="s">
        <v>48</v>
      </c>
      <c r="E59" s="66">
        <v>2.5</v>
      </c>
      <c r="F59" s="86"/>
      <c r="G59" s="45">
        <f t="shared" si="0"/>
        <v>0</v>
      </c>
      <c r="H59" s="35"/>
    </row>
    <row r="60" spans="2:8" ht="15" x14ac:dyDescent="0.25">
      <c r="B60" s="56"/>
      <c r="C60" s="44"/>
      <c r="D60" s="55"/>
      <c r="E60" s="66"/>
      <c r="F60" s="86"/>
      <c r="G60" s="45"/>
      <c r="H60" s="35"/>
    </row>
    <row r="61" spans="2:8" ht="45" x14ac:dyDescent="0.25">
      <c r="B61" s="56">
        <v>10</v>
      </c>
      <c r="C61" s="44" t="s">
        <v>29</v>
      </c>
      <c r="D61" s="55" t="s">
        <v>48</v>
      </c>
      <c r="E61" s="66">
        <f>ROUND((E43+E45+E47)*1.3-E57*1.05,1)</f>
        <v>24.3</v>
      </c>
      <c r="F61" s="86"/>
      <c r="G61" s="45">
        <f t="shared" si="0"/>
        <v>0</v>
      </c>
      <c r="H61" s="35"/>
    </row>
    <row r="62" spans="2:8" ht="15" x14ac:dyDescent="0.25">
      <c r="B62" s="56"/>
      <c r="C62" s="44"/>
      <c r="D62" s="55"/>
      <c r="E62" s="66"/>
      <c r="F62" s="86"/>
      <c r="G62" s="45"/>
      <c r="H62" s="35"/>
    </row>
    <row r="63" spans="2:8" ht="30" x14ac:dyDescent="0.25">
      <c r="B63" s="56">
        <v>11</v>
      </c>
      <c r="C63" s="44" t="s">
        <v>36</v>
      </c>
      <c r="D63" s="55" t="s">
        <v>48</v>
      </c>
      <c r="E63" s="66">
        <f>E33</f>
        <v>9</v>
      </c>
      <c r="F63" s="86"/>
      <c r="G63" s="45">
        <f t="shared" si="0"/>
        <v>0</v>
      </c>
      <c r="H63" s="35"/>
    </row>
    <row r="64" spans="2:8" ht="15" x14ac:dyDescent="0.25">
      <c r="B64" s="56"/>
      <c r="C64" s="44"/>
      <c r="D64" s="55"/>
      <c r="E64" s="66"/>
      <c r="F64" s="86"/>
      <c r="G64" s="45"/>
      <c r="H64" s="35"/>
    </row>
    <row r="65" spans="2:8" ht="66" x14ac:dyDescent="0.25">
      <c r="B65" s="56">
        <v>12</v>
      </c>
      <c r="C65" s="44" t="s">
        <v>50</v>
      </c>
      <c r="D65" s="38" t="s">
        <v>210</v>
      </c>
      <c r="E65" s="66">
        <v>46</v>
      </c>
      <c r="F65" s="86"/>
      <c r="G65" s="45">
        <f t="shared" si="0"/>
        <v>0</v>
      </c>
      <c r="H65" s="35"/>
    </row>
    <row r="66" spans="2:8" ht="15" x14ac:dyDescent="0.25">
      <c r="B66" s="56"/>
      <c r="C66" s="44"/>
      <c r="D66" s="38"/>
      <c r="E66" s="66"/>
      <c r="F66" s="86"/>
      <c r="G66" s="45"/>
      <c r="H66" s="35"/>
    </row>
    <row r="67" spans="2:8" x14ac:dyDescent="0.2">
      <c r="C67" s="16" t="s">
        <v>13</v>
      </c>
      <c r="D67" s="1"/>
      <c r="E67" s="3"/>
      <c r="F67" s="3"/>
      <c r="G67" s="7">
        <f>SUM(G33:G66)</f>
        <v>0</v>
      </c>
    </row>
    <row r="69" spans="2:8" x14ac:dyDescent="0.2">
      <c r="B69" s="29" t="s">
        <v>6</v>
      </c>
      <c r="C69" s="11" t="s">
        <v>5</v>
      </c>
    </row>
    <row r="70" spans="2:8" x14ac:dyDescent="0.2">
      <c r="B70" s="29"/>
      <c r="C70" s="11"/>
    </row>
    <row r="71" spans="2:8" ht="75" x14ac:dyDescent="0.25">
      <c r="B71" s="56">
        <v>1</v>
      </c>
      <c r="C71" s="44" t="s">
        <v>213</v>
      </c>
      <c r="D71" s="38" t="s">
        <v>9</v>
      </c>
      <c r="E71" s="45">
        <f>E13</f>
        <v>78</v>
      </c>
      <c r="F71" s="39"/>
      <c r="G71" s="45">
        <f>+E71*F71</f>
        <v>0</v>
      </c>
    </row>
    <row r="72" spans="2:8" ht="15" x14ac:dyDescent="0.25">
      <c r="B72" s="56"/>
      <c r="C72" s="44"/>
      <c r="D72" s="38"/>
      <c r="E72" s="45"/>
      <c r="F72" s="39"/>
      <c r="G72" s="45"/>
    </row>
    <row r="73" spans="2:8" ht="90" customHeight="1" x14ac:dyDescent="0.25">
      <c r="B73" s="56">
        <v>2</v>
      </c>
      <c r="C73" s="44" t="s">
        <v>39</v>
      </c>
      <c r="D73" s="38"/>
      <c r="E73" s="45"/>
      <c r="F73" s="39"/>
      <c r="G73" s="45"/>
    </row>
    <row r="74" spans="2:8" ht="15" x14ac:dyDescent="0.25">
      <c r="B74" s="56"/>
      <c r="C74" s="50" t="s">
        <v>44</v>
      </c>
      <c r="D74" s="38" t="s">
        <v>10</v>
      </c>
      <c r="E74" s="45">
        <v>3</v>
      </c>
      <c r="F74" s="39"/>
      <c r="G74" s="45">
        <f>+E74*F74</f>
        <v>0</v>
      </c>
    </row>
    <row r="75" spans="2:8" ht="15" x14ac:dyDescent="0.25">
      <c r="B75" s="56"/>
      <c r="C75" s="50" t="s">
        <v>45</v>
      </c>
      <c r="D75" s="38" t="s">
        <v>10</v>
      </c>
      <c r="E75" s="45">
        <v>8</v>
      </c>
      <c r="F75" s="39"/>
      <c r="G75" s="45">
        <f>+E75*F75</f>
        <v>0</v>
      </c>
    </row>
    <row r="76" spans="2:8" ht="15" x14ac:dyDescent="0.25">
      <c r="B76" s="56"/>
      <c r="C76" s="50"/>
      <c r="D76" s="38"/>
      <c r="E76" s="45"/>
      <c r="F76" s="39"/>
      <c r="G76" s="45"/>
    </row>
    <row r="77" spans="2:8" ht="90" x14ac:dyDescent="0.25">
      <c r="B77" s="56">
        <v>3</v>
      </c>
      <c r="C77" s="44" t="s">
        <v>252</v>
      </c>
      <c r="D77" s="38" t="s">
        <v>10</v>
      </c>
      <c r="E77" s="45">
        <v>11</v>
      </c>
      <c r="F77" s="39"/>
      <c r="G77" s="45">
        <f>+E77*F77</f>
        <v>0</v>
      </c>
    </row>
    <row r="78" spans="2:8" ht="15" x14ac:dyDescent="0.25">
      <c r="B78" s="56"/>
      <c r="C78" s="44"/>
      <c r="D78" s="38"/>
      <c r="E78" s="45"/>
      <c r="F78" s="39"/>
      <c r="G78" s="45"/>
    </row>
    <row r="79" spans="2:8" ht="61.5" customHeight="1" x14ac:dyDescent="0.25">
      <c r="B79" s="56">
        <v>4</v>
      </c>
      <c r="C79" s="53" t="s">
        <v>208</v>
      </c>
      <c r="D79" s="38" t="s">
        <v>10</v>
      </c>
      <c r="E79" s="45">
        <v>1</v>
      </c>
      <c r="F79" s="39"/>
      <c r="G79" s="45">
        <f>+E79*F79</f>
        <v>0</v>
      </c>
    </row>
    <row r="80" spans="2:8" ht="15" x14ac:dyDescent="0.25">
      <c r="B80" s="56"/>
      <c r="C80" s="44"/>
      <c r="D80" s="38"/>
      <c r="E80" s="45"/>
      <c r="F80" s="39"/>
      <c r="G80" s="45"/>
    </row>
    <row r="81" spans="1:12" ht="30" x14ac:dyDescent="0.25">
      <c r="B81" s="56">
        <v>5</v>
      </c>
      <c r="C81" s="44" t="s">
        <v>214</v>
      </c>
      <c r="D81" s="38" t="s">
        <v>10</v>
      </c>
      <c r="E81" s="45">
        <v>10</v>
      </c>
      <c r="F81" s="39"/>
      <c r="G81" s="45">
        <f>+E81*F81</f>
        <v>0</v>
      </c>
    </row>
    <row r="82" spans="1:12" ht="15" x14ac:dyDescent="0.25">
      <c r="B82" s="56"/>
      <c r="C82" s="44"/>
      <c r="D82" s="38"/>
      <c r="E82" s="45"/>
      <c r="F82" s="39"/>
      <c r="G82" s="45"/>
    </row>
    <row r="83" spans="1:12" x14ac:dyDescent="0.2">
      <c r="C83" s="16" t="s">
        <v>14</v>
      </c>
      <c r="D83" s="1"/>
      <c r="E83" s="3"/>
      <c r="F83" s="3"/>
      <c r="G83" s="7">
        <f>SUM(G71:G82)</f>
        <v>0</v>
      </c>
    </row>
    <row r="84" spans="1:12" x14ac:dyDescent="0.2">
      <c r="C84" s="11"/>
      <c r="G84" s="6"/>
    </row>
    <row r="85" spans="1:12" x14ac:dyDescent="0.2">
      <c r="B85" s="29" t="s">
        <v>16</v>
      </c>
      <c r="C85" s="11" t="s">
        <v>7</v>
      </c>
      <c r="L85" s="12"/>
    </row>
    <row r="86" spans="1:12" x14ac:dyDescent="0.2">
      <c r="B86" s="29"/>
      <c r="C86" s="11"/>
      <c r="L86" s="12"/>
    </row>
    <row r="87" spans="1:12" ht="30" x14ac:dyDescent="0.25">
      <c r="B87" s="56">
        <v>1</v>
      </c>
      <c r="C87" s="44" t="s">
        <v>62</v>
      </c>
      <c r="D87" s="38" t="s">
        <v>49</v>
      </c>
      <c r="E87" s="45">
        <f>E25</f>
        <v>44</v>
      </c>
      <c r="F87" s="39"/>
      <c r="G87" s="45">
        <f t="shared" ref="G87:G95" si="1">+E87*F87</f>
        <v>0</v>
      </c>
      <c r="L87" s="12"/>
    </row>
    <row r="88" spans="1:12" ht="15" x14ac:dyDescent="0.25">
      <c r="B88" s="56"/>
      <c r="C88" s="44"/>
      <c r="D88" s="38"/>
      <c r="E88" s="45"/>
      <c r="F88" s="39"/>
      <c r="G88" s="45"/>
      <c r="L88" s="12"/>
    </row>
    <row r="89" spans="1:12" ht="30" x14ac:dyDescent="0.25">
      <c r="B89" s="56">
        <v>2</v>
      </c>
      <c r="C89" s="44" t="s">
        <v>61</v>
      </c>
      <c r="D89" s="38" t="s">
        <v>9</v>
      </c>
      <c r="E89" s="45">
        <f>E23</f>
        <v>59</v>
      </c>
      <c r="F89" s="39"/>
      <c r="G89" s="45">
        <f t="shared" si="1"/>
        <v>0</v>
      </c>
      <c r="L89" s="12"/>
    </row>
    <row r="90" spans="1:12" ht="15" x14ac:dyDescent="0.25">
      <c r="B90" s="56"/>
      <c r="C90" s="44"/>
      <c r="D90" s="38"/>
      <c r="E90" s="45"/>
      <c r="F90" s="39"/>
      <c r="G90" s="45"/>
      <c r="L90" s="12"/>
    </row>
    <row r="91" spans="1:12" ht="30" x14ac:dyDescent="0.25">
      <c r="B91" s="56">
        <v>3</v>
      </c>
      <c r="C91" s="44" t="s">
        <v>33</v>
      </c>
      <c r="D91" s="38" t="s">
        <v>49</v>
      </c>
      <c r="E91" s="45">
        <f>E87</f>
        <v>44</v>
      </c>
      <c r="F91" s="39"/>
      <c r="G91" s="45">
        <f t="shared" si="1"/>
        <v>0</v>
      </c>
      <c r="L91" s="12"/>
    </row>
    <row r="92" spans="1:12" ht="15" x14ac:dyDescent="0.25">
      <c r="B92" s="56"/>
      <c r="C92" s="44"/>
      <c r="D92" s="38"/>
      <c r="E92" s="45"/>
      <c r="F92" s="39"/>
      <c r="G92" s="45"/>
      <c r="L92" s="12"/>
    </row>
    <row r="93" spans="1:12" ht="31.5" customHeight="1" x14ac:dyDescent="0.25">
      <c r="B93" s="56">
        <v>4</v>
      </c>
      <c r="C93" s="44" t="s">
        <v>63</v>
      </c>
      <c r="D93" s="38" t="s">
        <v>49</v>
      </c>
      <c r="E93" s="45">
        <f>E91+E27</f>
        <v>49</v>
      </c>
      <c r="F93" s="39"/>
      <c r="G93" s="45">
        <f t="shared" si="1"/>
        <v>0</v>
      </c>
      <c r="L93" s="12"/>
    </row>
    <row r="94" spans="1:12" ht="15" x14ac:dyDescent="0.25">
      <c r="B94" s="56"/>
      <c r="C94" s="44"/>
      <c r="D94" s="38"/>
      <c r="E94" s="45"/>
      <c r="F94" s="39"/>
      <c r="G94" s="45"/>
      <c r="L94" s="12"/>
    </row>
    <row r="95" spans="1:12" ht="30" x14ac:dyDescent="0.25">
      <c r="B95" s="56">
        <v>5</v>
      </c>
      <c r="C95" s="44" t="s">
        <v>34</v>
      </c>
      <c r="D95" s="38" t="s">
        <v>49</v>
      </c>
      <c r="E95" s="45">
        <f>E93</f>
        <v>49</v>
      </c>
      <c r="F95" s="39"/>
      <c r="G95" s="45">
        <f t="shared" si="1"/>
        <v>0</v>
      </c>
      <c r="L95" s="12"/>
    </row>
    <row r="96" spans="1:12" s="18" customFormat="1" x14ac:dyDescent="0.2">
      <c r="A96" s="25"/>
      <c r="B96" s="17"/>
      <c r="C96" s="16" t="s">
        <v>15</v>
      </c>
      <c r="D96" s="1"/>
      <c r="E96" s="3"/>
      <c r="F96" s="3"/>
      <c r="G96" s="7">
        <f>SUM(G86:G95)</f>
        <v>0</v>
      </c>
      <c r="I96"/>
      <c r="J96"/>
      <c r="K96"/>
      <c r="L96"/>
    </row>
    <row r="101" spans="1:12" s="18" customFormat="1" x14ac:dyDescent="0.2">
      <c r="A101" s="25"/>
      <c r="B101" s="17"/>
      <c r="C101"/>
      <c r="D101"/>
      <c r="E101" s="2"/>
      <c r="F101" s="2"/>
      <c r="G101" s="2"/>
      <c r="I101"/>
      <c r="J101"/>
      <c r="K101"/>
      <c r="L101"/>
    </row>
    <row r="102" spans="1:12" s="18" customFormat="1" x14ac:dyDescent="0.2">
      <c r="A102" s="25"/>
      <c r="B102" s="17"/>
      <c r="C102"/>
      <c r="D102"/>
      <c r="E102" s="2"/>
      <c r="F102" s="2"/>
      <c r="G102" s="2"/>
      <c r="I102"/>
      <c r="J102"/>
      <c r="K102"/>
      <c r="L102"/>
    </row>
    <row r="115" spans="3:3" x14ac:dyDescent="0.2">
      <c r="C115" s="20"/>
    </row>
  </sheetData>
  <mergeCells count="10">
    <mergeCell ref="D7:F7"/>
    <mergeCell ref="D8:F8"/>
    <mergeCell ref="D9:F9"/>
    <mergeCell ref="D10:F10"/>
    <mergeCell ref="B1:G1"/>
    <mergeCell ref="B2:G2"/>
    <mergeCell ref="B3:G3"/>
    <mergeCell ref="B4:G4"/>
    <mergeCell ref="D5:F5"/>
    <mergeCell ref="D6:F6"/>
  </mergeCells>
  <printOptions gridLines="1"/>
  <pageMargins left="1.1023622047244095" right="0.19685039370078741" top="0.70866141732283472" bottom="0.47244094488188981" header="0" footer="0"/>
  <pageSetup paperSize="9" scale="96" orientation="portrait" r:id="rId1"/>
  <headerFooter alignWithMargins="0">
    <oddHeader>&amp;L&amp;"Arial Narrow,Navadno"&amp;9KANALIZACIJA MALE ŽABLJE&amp;C&amp;"Arial Narrow,Navadno"&amp;9FA2 - HIŠNI PRIKLJUČKI&amp;R&amp;"Arial Narrow,Navadno"&amp;9DETAJL INFRASTRUKTURA d.o.o., NA PRODU 13, Vipava</oddHeader>
    <oddFooter>&amp;C&amp;9stran&amp;P</oddFooter>
  </headerFooter>
  <rowBreaks count="4" manualBreakCount="4">
    <brk id="10" min="1" max="6" man="1"/>
    <brk id="40" min="1" max="6" man="1"/>
    <brk id="68" min="1" max="6" man="1"/>
    <brk id="84" min="1" max="6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93"/>
  <sheetViews>
    <sheetView view="pageBreakPreview" zoomScaleNormal="100" zoomScaleSheetLayoutView="100" workbookViewId="0">
      <selection activeCell="G12" sqref="G12"/>
    </sheetView>
  </sheetViews>
  <sheetFormatPr defaultRowHeight="12.75" x14ac:dyDescent="0.2"/>
  <cols>
    <col min="1" max="1" width="9.140625" style="25"/>
    <col min="2" max="2" width="6.7109375" style="17" customWidth="1"/>
    <col min="3" max="3" width="42.7109375" style="12" customWidth="1"/>
    <col min="4" max="4" width="8.140625" customWidth="1"/>
    <col min="5" max="5" width="9.140625" style="2" customWidth="1"/>
    <col min="6" max="6" width="9.42578125" style="2" customWidth="1"/>
    <col min="7" max="7" width="13.85546875" style="2" customWidth="1"/>
    <col min="8" max="8" width="14.7109375" style="18" customWidth="1"/>
    <col min="9" max="10" width="11.7109375" bestFit="1" customWidth="1"/>
  </cols>
  <sheetData>
    <row r="1" spans="1:12" ht="38.25" customHeight="1" x14ac:dyDescent="0.25">
      <c r="B1" s="248" t="s">
        <v>53</v>
      </c>
      <c r="C1" s="249"/>
      <c r="D1" s="249"/>
      <c r="E1" s="249"/>
      <c r="F1" s="249"/>
      <c r="G1" s="249"/>
    </row>
    <row r="2" spans="1:12" ht="16.5" x14ac:dyDescent="0.25">
      <c r="B2" s="250" t="s">
        <v>212</v>
      </c>
      <c r="C2" s="250"/>
      <c r="D2" s="250"/>
      <c r="E2" s="250"/>
      <c r="F2" s="250"/>
      <c r="G2" s="250"/>
    </row>
    <row r="3" spans="1:12" ht="18" customHeight="1" x14ac:dyDescent="0.25">
      <c r="B3" s="250" t="s">
        <v>18</v>
      </c>
      <c r="C3" s="250"/>
      <c r="D3" s="250"/>
      <c r="E3" s="250"/>
      <c r="F3" s="250"/>
      <c r="G3" s="250"/>
    </row>
    <row r="4" spans="1:12" ht="13.5" thickBot="1" x14ac:dyDescent="0.25">
      <c r="B4" s="251"/>
      <c r="C4" s="251"/>
      <c r="D4" s="251"/>
      <c r="E4" s="251"/>
      <c r="F4" s="251"/>
      <c r="G4" s="251"/>
    </row>
    <row r="5" spans="1:12" ht="15" x14ac:dyDescent="0.2">
      <c r="B5" s="26" t="s">
        <v>0</v>
      </c>
      <c r="C5" s="13" t="s">
        <v>1</v>
      </c>
      <c r="D5" s="252"/>
      <c r="E5" s="252"/>
      <c r="F5" s="252"/>
      <c r="G5" s="8">
        <f>+G19</f>
        <v>0</v>
      </c>
    </row>
    <row r="6" spans="1:12" ht="15" x14ac:dyDescent="0.2">
      <c r="B6" s="27" t="s">
        <v>2</v>
      </c>
      <c r="C6" s="14" t="s">
        <v>30</v>
      </c>
      <c r="D6" s="245"/>
      <c r="E6" s="245"/>
      <c r="F6" s="245"/>
      <c r="G6" s="9">
        <f>G29</f>
        <v>0</v>
      </c>
    </row>
    <row r="7" spans="1:12" s="18" customFormat="1" ht="15" x14ac:dyDescent="0.2">
      <c r="A7" s="25"/>
      <c r="B7" s="27" t="s">
        <v>4</v>
      </c>
      <c r="C7" s="14" t="s">
        <v>3</v>
      </c>
      <c r="D7" s="245"/>
      <c r="E7" s="245"/>
      <c r="F7" s="245"/>
      <c r="G7" s="9">
        <f>+G48</f>
        <v>0</v>
      </c>
      <c r="I7"/>
      <c r="J7"/>
      <c r="K7"/>
      <c r="L7"/>
    </row>
    <row r="8" spans="1:12" s="18" customFormat="1" ht="15" x14ac:dyDescent="0.2">
      <c r="A8" s="25"/>
      <c r="B8" s="27" t="s">
        <v>6</v>
      </c>
      <c r="C8" s="14" t="s">
        <v>5</v>
      </c>
      <c r="D8" s="245"/>
      <c r="E8" s="245"/>
      <c r="F8" s="245"/>
      <c r="G8" s="9">
        <f>+G61</f>
        <v>0</v>
      </c>
      <c r="I8"/>
      <c r="J8"/>
      <c r="K8"/>
      <c r="L8"/>
    </row>
    <row r="9" spans="1:12" s="18" customFormat="1" ht="15.75" thickBot="1" x14ac:dyDescent="0.25">
      <c r="A9" s="25"/>
      <c r="B9" s="28" t="s">
        <v>16</v>
      </c>
      <c r="C9" s="15" t="s">
        <v>7</v>
      </c>
      <c r="D9" s="246"/>
      <c r="E9" s="246"/>
      <c r="F9" s="246"/>
      <c r="G9" s="10">
        <f>+G74</f>
        <v>0</v>
      </c>
      <c r="I9"/>
      <c r="J9"/>
      <c r="K9"/>
      <c r="L9"/>
    </row>
    <row r="10" spans="1:12" s="18" customFormat="1" ht="16.5" thickTop="1" thickBot="1" x14ac:dyDescent="0.25">
      <c r="A10" s="25"/>
      <c r="B10" s="32"/>
      <c r="C10" s="33" t="s">
        <v>24</v>
      </c>
      <c r="D10" s="247"/>
      <c r="E10" s="247"/>
      <c r="F10" s="247"/>
      <c r="G10" s="34">
        <f>SUM(G5:G9)</f>
        <v>0</v>
      </c>
      <c r="I10"/>
      <c r="J10"/>
      <c r="K10"/>
      <c r="L10"/>
    </row>
    <row r="11" spans="1:12" s="18" customFormat="1" x14ac:dyDescent="0.2">
      <c r="A11" s="25"/>
      <c r="B11" s="29" t="s">
        <v>0</v>
      </c>
      <c r="C11" s="11" t="s">
        <v>8</v>
      </c>
      <c r="D11"/>
      <c r="E11" s="2"/>
      <c r="F11" s="2"/>
      <c r="G11" s="2"/>
      <c r="I11"/>
      <c r="J11"/>
      <c r="K11"/>
      <c r="L11"/>
    </row>
    <row r="12" spans="1:12" ht="15" x14ac:dyDescent="0.25">
      <c r="B12" s="56"/>
      <c r="C12" s="50"/>
      <c r="D12" s="38"/>
      <c r="E12" s="45"/>
      <c r="F12" s="45"/>
      <c r="G12" s="45"/>
    </row>
    <row r="13" spans="1:12" s="18" customFormat="1" ht="15.75" customHeight="1" x14ac:dyDescent="0.25">
      <c r="A13" s="25"/>
      <c r="B13" s="56">
        <v>1</v>
      </c>
      <c r="C13" s="44" t="s">
        <v>25</v>
      </c>
      <c r="D13" s="38" t="s">
        <v>9</v>
      </c>
      <c r="E13" s="45">
        <v>27</v>
      </c>
      <c r="F13" s="39"/>
      <c r="G13" s="45">
        <f>+E13*F13</f>
        <v>0</v>
      </c>
      <c r="I13"/>
      <c r="J13"/>
      <c r="K13"/>
      <c r="L13"/>
    </row>
    <row r="14" spans="1:12" s="18" customFormat="1" ht="15" x14ac:dyDescent="0.25">
      <c r="A14" s="25"/>
      <c r="B14" s="56"/>
      <c r="C14" s="83"/>
      <c r="D14" s="38"/>
      <c r="E14" s="45"/>
      <c r="F14" s="39"/>
      <c r="G14" s="45"/>
      <c r="I14"/>
      <c r="J14"/>
      <c r="K14"/>
      <c r="L14"/>
    </row>
    <row r="15" spans="1:12" s="18" customFormat="1" ht="30" x14ac:dyDescent="0.25">
      <c r="A15" s="25"/>
      <c r="B15" s="56">
        <v>2</v>
      </c>
      <c r="C15" s="44" t="s">
        <v>17</v>
      </c>
      <c r="D15" s="38" t="s">
        <v>10</v>
      </c>
      <c r="E15" s="45">
        <v>6</v>
      </c>
      <c r="F15" s="39"/>
      <c r="G15" s="45">
        <f>+E15*F15</f>
        <v>0</v>
      </c>
      <c r="I15"/>
      <c r="J15"/>
      <c r="K15"/>
      <c r="L15"/>
    </row>
    <row r="16" spans="1:12" s="18" customFormat="1" ht="15" x14ac:dyDescent="0.25">
      <c r="A16" s="25"/>
      <c r="B16" s="56"/>
      <c r="C16" s="44"/>
      <c r="D16" s="38"/>
      <c r="E16" s="45"/>
      <c r="F16" s="39"/>
      <c r="G16" s="45"/>
      <c r="I16"/>
      <c r="J16"/>
      <c r="K16"/>
      <c r="L16"/>
    </row>
    <row r="17" spans="1:12" s="18" customFormat="1" ht="45" x14ac:dyDescent="0.25">
      <c r="A17" s="25"/>
      <c r="B17" s="56">
        <v>3</v>
      </c>
      <c r="C17" s="44" t="s">
        <v>43</v>
      </c>
      <c r="D17" s="38" t="s">
        <v>10</v>
      </c>
      <c r="E17" s="45">
        <v>3</v>
      </c>
      <c r="F17" s="39"/>
      <c r="G17" s="45">
        <f>+E17*F17</f>
        <v>0</v>
      </c>
      <c r="I17"/>
      <c r="J17"/>
      <c r="K17"/>
      <c r="L17"/>
    </row>
    <row r="18" spans="1:12" s="18" customFormat="1" ht="15" x14ac:dyDescent="0.25">
      <c r="A18" s="25"/>
      <c r="B18" s="56"/>
      <c r="C18" s="44"/>
      <c r="D18" s="38"/>
      <c r="E18" s="45"/>
      <c r="F18" s="39"/>
      <c r="G18" s="45"/>
      <c r="I18"/>
      <c r="J18"/>
      <c r="K18"/>
      <c r="L18"/>
    </row>
    <row r="19" spans="1:12" s="18" customFormat="1" x14ac:dyDescent="0.2">
      <c r="A19" s="25"/>
      <c r="B19" s="17"/>
      <c r="C19" s="16" t="s">
        <v>12</v>
      </c>
      <c r="D19" s="1"/>
      <c r="E19" s="3"/>
      <c r="F19" s="3"/>
      <c r="G19" s="7">
        <f>SUM(G13:G18)</f>
        <v>0</v>
      </c>
      <c r="I19"/>
      <c r="J19"/>
      <c r="K19"/>
      <c r="L19"/>
    </row>
    <row r="20" spans="1:12" s="18" customFormat="1" x14ac:dyDescent="0.2">
      <c r="A20" s="25"/>
      <c r="B20" s="17"/>
      <c r="C20" s="21"/>
      <c r="D20" s="22"/>
      <c r="E20" s="23"/>
      <c r="F20" s="23"/>
      <c r="G20" s="24"/>
      <c r="I20"/>
      <c r="J20"/>
      <c r="K20"/>
      <c r="L20"/>
    </row>
    <row r="21" spans="1:12" s="18" customFormat="1" x14ac:dyDescent="0.2">
      <c r="A21" s="25"/>
      <c r="B21" s="29" t="s">
        <v>2</v>
      </c>
      <c r="C21" s="21" t="s">
        <v>30</v>
      </c>
      <c r="D21" s="22"/>
      <c r="E21" s="23"/>
      <c r="F21" s="23"/>
      <c r="G21" s="24"/>
      <c r="I21"/>
      <c r="J21"/>
      <c r="K21"/>
      <c r="L21"/>
    </row>
    <row r="22" spans="1:12" s="18" customFormat="1" x14ac:dyDescent="0.2">
      <c r="A22" s="25"/>
      <c r="B22" s="17"/>
      <c r="C22" s="21"/>
      <c r="D22" s="22"/>
      <c r="E22" s="23"/>
      <c r="F22" s="23"/>
      <c r="G22" s="24"/>
      <c r="I22"/>
      <c r="J22"/>
      <c r="K22"/>
      <c r="L22"/>
    </row>
    <row r="23" spans="1:12" s="18" customFormat="1" ht="30" x14ac:dyDescent="0.25">
      <c r="A23" s="25"/>
      <c r="B23" s="56">
        <v>1</v>
      </c>
      <c r="C23" s="52" t="s">
        <v>206</v>
      </c>
      <c r="D23" s="55" t="s">
        <v>9</v>
      </c>
      <c r="E23" s="66">
        <v>16</v>
      </c>
      <c r="F23" s="39"/>
      <c r="G23" s="45">
        <f>F23*E23</f>
        <v>0</v>
      </c>
      <c r="I23"/>
      <c r="J23"/>
      <c r="K23"/>
      <c r="L23"/>
    </row>
    <row r="24" spans="1:12" s="18" customFormat="1" ht="15" x14ac:dyDescent="0.25">
      <c r="A24" s="25"/>
      <c r="B24" s="56"/>
      <c r="C24" s="52"/>
      <c r="D24" s="55"/>
      <c r="E24" s="66"/>
      <c r="F24" s="39"/>
      <c r="G24" s="45"/>
      <c r="I24"/>
      <c r="J24"/>
      <c r="K24"/>
      <c r="L24"/>
    </row>
    <row r="25" spans="1:12" s="18" customFormat="1" ht="90" x14ac:dyDescent="0.25">
      <c r="A25" s="25"/>
      <c r="B25" s="56">
        <v>2</v>
      </c>
      <c r="C25" s="52" t="s">
        <v>42</v>
      </c>
      <c r="D25" s="38" t="s">
        <v>49</v>
      </c>
      <c r="E25" s="66">
        <v>63</v>
      </c>
      <c r="F25" s="39"/>
      <c r="G25" s="45">
        <f>F25*E25</f>
        <v>0</v>
      </c>
      <c r="I25"/>
      <c r="J25"/>
      <c r="K25"/>
      <c r="L25"/>
    </row>
    <row r="26" spans="1:12" s="18" customFormat="1" ht="15" x14ac:dyDescent="0.25">
      <c r="A26" s="25"/>
      <c r="B26" s="56"/>
      <c r="C26" s="52"/>
      <c r="D26" s="38"/>
      <c r="E26" s="66"/>
      <c r="F26" s="39"/>
      <c r="G26" s="45"/>
      <c r="I26"/>
      <c r="J26"/>
      <c r="K26"/>
      <c r="L26"/>
    </row>
    <row r="27" spans="1:12" s="18" customFormat="1" ht="60" x14ac:dyDescent="0.25">
      <c r="A27" s="25"/>
      <c r="B27" s="56">
        <v>3</v>
      </c>
      <c r="C27" s="52" t="s">
        <v>246</v>
      </c>
      <c r="D27" s="38" t="s">
        <v>49</v>
      </c>
      <c r="E27" s="23">
        <v>7</v>
      </c>
      <c r="F27" s="39"/>
      <c r="G27" s="45">
        <f>F27*E27</f>
        <v>0</v>
      </c>
      <c r="I27"/>
      <c r="J27"/>
      <c r="K27"/>
      <c r="L27"/>
    </row>
    <row r="28" spans="1:12" s="18" customFormat="1" ht="15" x14ac:dyDescent="0.25">
      <c r="A28" s="25"/>
      <c r="B28" s="56"/>
      <c r="C28" s="52"/>
      <c r="D28" s="38"/>
      <c r="E28" s="66"/>
      <c r="F28" s="39"/>
      <c r="G28" s="45"/>
      <c r="I28"/>
      <c r="J28"/>
      <c r="K28"/>
      <c r="L28"/>
    </row>
    <row r="29" spans="1:12" s="18" customFormat="1" x14ac:dyDescent="0.2">
      <c r="A29" s="25"/>
      <c r="B29" s="17"/>
      <c r="C29" s="16" t="s">
        <v>31</v>
      </c>
      <c r="D29" s="1"/>
      <c r="E29" s="3"/>
      <c r="F29" s="3"/>
      <c r="G29" s="7">
        <f>SUM(G23:G28)</f>
        <v>0</v>
      </c>
      <c r="I29"/>
      <c r="J29"/>
      <c r="K29"/>
      <c r="L29"/>
    </row>
    <row r="30" spans="1:12" s="18" customFormat="1" ht="15" x14ac:dyDescent="0.25">
      <c r="A30" s="25"/>
      <c r="B30" s="17"/>
      <c r="C30" s="21"/>
      <c r="D30" s="22"/>
      <c r="E30" s="23"/>
      <c r="F30" s="23"/>
      <c r="G30" s="45"/>
      <c r="I30"/>
      <c r="J30"/>
      <c r="K30"/>
      <c r="L30"/>
    </row>
    <row r="31" spans="1:12" s="18" customFormat="1" ht="15" x14ac:dyDescent="0.25">
      <c r="A31" s="25"/>
      <c r="B31" s="29" t="s">
        <v>4</v>
      </c>
      <c r="C31" s="11" t="s">
        <v>11</v>
      </c>
      <c r="D31"/>
      <c r="E31" s="2"/>
      <c r="F31" s="2"/>
      <c r="G31" s="45"/>
      <c r="I31"/>
      <c r="J31"/>
      <c r="K31"/>
      <c r="L31"/>
    </row>
    <row r="32" spans="1:12" s="18" customFormat="1" ht="15" x14ac:dyDescent="0.25">
      <c r="A32" s="25"/>
      <c r="B32" s="57"/>
      <c r="C32" s="84"/>
      <c r="D32" s="38"/>
      <c r="E32" s="45"/>
      <c r="F32" s="45"/>
      <c r="G32" s="45"/>
      <c r="I32"/>
      <c r="J32"/>
      <c r="K32"/>
      <c r="L32"/>
    </row>
    <row r="33" spans="2:10" ht="90" x14ac:dyDescent="0.25">
      <c r="B33" s="56">
        <v>1</v>
      </c>
      <c r="C33" s="44" t="s">
        <v>112</v>
      </c>
      <c r="D33" s="38"/>
      <c r="E33" s="45"/>
      <c r="F33" s="39"/>
      <c r="G33" s="45"/>
    </row>
    <row r="34" spans="2:10" ht="18" x14ac:dyDescent="0.25">
      <c r="B34" s="56"/>
      <c r="C34" s="44" t="s">
        <v>51</v>
      </c>
      <c r="D34" s="38" t="s">
        <v>48</v>
      </c>
      <c r="E34" s="45">
        <f>ROUND(0.3*H34,1)</f>
        <v>9.3000000000000007</v>
      </c>
      <c r="F34" s="39"/>
      <c r="G34" s="45">
        <f>F34*E34</f>
        <v>0</v>
      </c>
      <c r="H34" s="18">
        <v>31</v>
      </c>
    </row>
    <row r="35" spans="2:10" ht="15" x14ac:dyDescent="0.25">
      <c r="B35" s="56"/>
      <c r="C35" s="44"/>
      <c r="D35" s="38"/>
      <c r="E35" s="45"/>
      <c r="F35" s="39"/>
      <c r="G35" s="45"/>
      <c r="J35" s="18"/>
    </row>
    <row r="36" spans="2:10" ht="18" x14ac:dyDescent="0.25">
      <c r="B36" s="56"/>
      <c r="C36" s="44" t="s">
        <v>56</v>
      </c>
      <c r="D36" s="38" t="s">
        <v>48</v>
      </c>
      <c r="E36" s="45">
        <f>ROUND(0.6*H34,1)</f>
        <v>18.600000000000001</v>
      </c>
      <c r="F36" s="39"/>
      <c r="G36" s="45">
        <f>F36*E36</f>
        <v>0</v>
      </c>
      <c r="I36" s="18"/>
      <c r="J36" s="18"/>
    </row>
    <row r="37" spans="2:10" ht="15" x14ac:dyDescent="0.25">
      <c r="B37" s="56"/>
      <c r="C37" s="44"/>
      <c r="D37" s="38"/>
      <c r="E37" s="45"/>
      <c r="F37" s="39"/>
      <c r="G37" s="45"/>
      <c r="I37" s="18"/>
      <c r="J37" s="18"/>
    </row>
    <row r="38" spans="2:10" ht="18" x14ac:dyDescent="0.25">
      <c r="B38" s="56"/>
      <c r="C38" s="44" t="s">
        <v>55</v>
      </c>
      <c r="D38" s="38" t="s">
        <v>48</v>
      </c>
      <c r="E38" s="45">
        <f>ROUND(0.1*H34,1)</f>
        <v>3.1</v>
      </c>
      <c r="F38" s="39"/>
      <c r="G38" s="45">
        <f>F38*E38</f>
        <v>0</v>
      </c>
      <c r="I38" s="18"/>
      <c r="J38" s="18"/>
    </row>
    <row r="39" spans="2:10" ht="15" x14ac:dyDescent="0.25">
      <c r="B39" s="56"/>
      <c r="C39" s="44"/>
      <c r="D39" s="38"/>
      <c r="E39" s="45"/>
      <c r="F39" s="39"/>
      <c r="G39" s="45"/>
      <c r="I39" s="18"/>
      <c r="J39" s="18"/>
    </row>
    <row r="40" spans="2:10" ht="30" x14ac:dyDescent="0.25">
      <c r="B40" s="56">
        <v>2</v>
      </c>
      <c r="C40" s="44" t="s">
        <v>26</v>
      </c>
      <c r="D40" s="38" t="s">
        <v>49</v>
      </c>
      <c r="E40" s="45">
        <v>18</v>
      </c>
      <c r="F40" s="39"/>
      <c r="G40" s="45">
        <f>F40*E40</f>
        <v>0</v>
      </c>
    </row>
    <row r="41" spans="2:10" ht="15" x14ac:dyDescent="0.25">
      <c r="B41" s="56"/>
      <c r="C41" s="44"/>
      <c r="D41" s="38"/>
      <c r="E41" s="45"/>
      <c r="F41" s="39"/>
      <c r="G41" s="45"/>
    </row>
    <row r="42" spans="2:10" ht="60" x14ac:dyDescent="0.25">
      <c r="B42" s="56">
        <v>3</v>
      </c>
      <c r="C42" s="44" t="s">
        <v>255</v>
      </c>
      <c r="D42" s="38" t="s">
        <v>48</v>
      </c>
      <c r="E42" s="45">
        <v>6.5</v>
      </c>
      <c r="F42" s="39"/>
      <c r="G42" s="45">
        <f>F42*E42</f>
        <v>0</v>
      </c>
    </row>
    <row r="43" spans="2:10" ht="15" x14ac:dyDescent="0.25">
      <c r="B43" s="56"/>
      <c r="C43" s="44"/>
      <c r="D43" s="38"/>
      <c r="E43" s="45"/>
      <c r="F43" s="39"/>
      <c r="G43" s="45"/>
    </row>
    <row r="44" spans="2:10" ht="75" x14ac:dyDescent="0.25">
      <c r="B44" s="56">
        <v>4</v>
      </c>
      <c r="C44" s="44" t="s">
        <v>248</v>
      </c>
      <c r="D44" s="38" t="s">
        <v>48</v>
      </c>
      <c r="E44" s="45">
        <v>13.5</v>
      </c>
      <c r="F44" s="39"/>
      <c r="G44" s="45">
        <f>+E44*F44</f>
        <v>0</v>
      </c>
      <c r="H44" s="35"/>
    </row>
    <row r="45" spans="2:10" ht="15" x14ac:dyDescent="0.25">
      <c r="B45" s="56"/>
      <c r="C45" s="44"/>
      <c r="D45" s="38"/>
      <c r="E45" s="45"/>
      <c r="F45" s="39"/>
      <c r="G45" s="45"/>
      <c r="H45" s="35"/>
    </row>
    <row r="46" spans="2:10" ht="60" x14ac:dyDescent="0.25">
      <c r="B46" s="56">
        <v>5</v>
      </c>
      <c r="C46" s="44" t="s">
        <v>249</v>
      </c>
      <c r="D46" s="38" t="s">
        <v>48</v>
      </c>
      <c r="E46" s="45">
        <v>10</v>
      </c>
      <c r="F46" s="39"/>
      <c r="G46" s="45">
        <f>+E46*F46</f>
        <v>0</v>
      </c>
      <c r="H46" s="35"/>
    </row>
    <row r="47" spans="2:10" ht="15" x14ac:dyDescent="0.25">
      <c r="B47" s="56"/>
      <c r="C47" s="44"/>
      <c r="D47" s="38"/>
      <c r="E47" s="66"/>
      <c r="F47" s="86"/>
      <c r="G47" s="45"/>
      <c r="H47" s="35"/>
    </row>
    <row r="48" spans="2:10" x14ac:dyDescent="0.2">
      <c r="C48" s="16" t="s">
        <v>13</v>
      </c>
      <c r="D48" s="1"/>
      <c r="E48" s="3"/>
      <c r="F48" s="3"/>
      <c r="G48" s="7">
        <f>SUM(G33:G47)</f>
        <v>0</v>
      </c>
    </row>
    <row r="50" spans="2:12" x14ac:dyDescent="0.2">
      <c r="B50" s="29" t="s">
        <v>6</v>
      </c>
      <c r="C50" s="11" t="s">
        <v>5</v>
      </c>
    </row>
    <row r="51" spans="2:12" x14ac:dyDescent="0.2">
      <c r="B51" s="29"/>
      <c r="C51" s="11"/>
    </row>
    <row r="52" spans="2:12" ht="75" x14ac:dyDescent="0.25">
      <c r="B52" s="56">
        <v>1</v>
      </c>
      <c r="C52" s="44" t="s">
        <v>213</v>
      </c>
      <c r="D52" s="38" t="s">
        <v>9</v>
      </c>
      <c r="E52" s="45">
        <f>E13</f>
        <v>27</v>
      </c>
      <c r="F52" s="39"/>
      <c r="G52" s="45">
        <f>+E52*F52</f>
        <v>0</v>
      </c>
    </row>
    <row r="53" spans="2:12" ht="15" x14ac:dyDescent="0.25">
      <c r="B53" s="56"/>
      <c r="C53" s="44"/>
      <c r="D53" s="38"/>
      <c r="E53" s="45"/>
      <c r="F53" s="39"/>
      <c r="G53" s="45"/>
    </row>
    <row r="54" spans="2:12" ht="90" customHeight="1" x14ac:dyDescent="0.25">
      <c r="B54" s="56">
        <v>2</v>
      </c>
      <c r="C54" s="44" t="s">
        <v>39</v>
      </c>
      <c r="D54" s="38"/>
      <c r="E54" s="45"/>
      <c r="F54" s="39"/>
      <c r="G54" s="45"/>
    </row>
    <row r="55" spans="2:12" ht="15" x14ac:dyDescent="0.25">
      <c r="B55" s="56"/>
      <c r="C55" s="50" t="s">
        <v>44</v>
      </c>
      <c r="D55" s="38" t="s">
        <v>10</v>
      </c>
      <c r="E55" s="45">
        <v>3</v>
      </c>
      <c r="F55" s="39"/>
      <c r="G55" s="45">
        <f>+E55*F55</f>
        <v>0</v>
      </c>
    </row>
    <row r="56" spans="2:12" ht="15" x14ac:dyDescent="0.25">
      <c r="B56" s="56"/>
      <c r="C56" s="50"/>
      <c r="D56" s="38"/>
      <c r="E56" s="45"/>
      <c r="F56" s="39"/>
      <c r="G56" s="45"/>
    </row>
    <row r="57" spans="2:12" ht="90" x14ac:dyDescent="0.25">
      <c r="B57" s="56">
        <v>3</v>
      </c>
      <c r="C57" s="44" t="s">
        <v>252</v>
      </c>
      <c r="D57" s="38" t="s">
        <v>10</v>
      </c>
      <c r="E57" s="45">
        <v>3</v>
      </c>
      <c r="F57" s="39"/>
      <c r="G57" s="45">
        <f>+E57*F57</f>
        <v>0</v>
      </c>
    </row>
    <row r="58" spans="2:12" ht="15" x14ac:dyDescent="0.25">
      <c r="B58" s="56"/>
      <c r="C58" s="44"/>
      <c r="D58" s="38"/>
      <c r="E58" s="45"/>
      <c r="F58" s="39"/>
      <c r="G58" s="45"/>
    </row>
    <row r="59" spans="2:12" ht="30" x14ac:dyDescent="0.25">
      <c r="B59" s="56">
        <v>4</v>
      </c>
      <c r="C59" s="44" t="s">
        <v>214</v>
      </c>
      <c r="D59" s="38" t="s">
        <v>10</v>
      </c>
      <c r="E59" s="45">
        <v>3</v>
      </c>
      <c r="F59" s="39"/>
      <c r="G59" s="45">
        <f>+E59*F59</f>
        <v>0</v>
      </c>
    </row>
    <row r="60" spans="2:12" x14ac:dyDescent="0.2">
      <c r="F60" s="4"/>
      <c r="G60" s="5"/>
    </row>
    <row r="61" spans="2:12" x14ac:dyDescent="0.2">
      <c r="C61" s="16" t="s">
        <v>14</v>
      </c>
      <c r="D61" s="1"/>
      <c r="E61" s="3"/>
      <c r="F61" s="3"/>
      <c r="G61" s="7">
        <f>SUM(G52:G60)</f>
        <v>0</v>
      </c>
    </row>
    <row r="62" spans="2:12" x14ac:dyDescent="0.2">
      <c r="C62" s="11"/>
      <c r="G62" s="6"/>
    </row>
    <row r="63" spans="2:12" x14ac:dyDescent="0.2">
      <c r="B63" s="29" t="s">
        <v>16</v>
      </c>
      <c r="C63" s="11" t="s">
        <v>7</v>
      </c>
      <c r="L63" s="12"/>
    </row>
    <row r="64" spans="2:12" x14ac:dyDescent="0.2">
      <c r="B64" s="29"/>
      <c r="C64" s="11"/>
      <c r="L64" s="12"/>
    </row>
    <row r="65" spans="1:12" ht="30" x14ac:dyDescent="0.25">
      <c r="B65" s="56">
        <v>1</v>
      </c>
      <c r="C65" s="44" t="s">
        <v>62</v>
      </c>
      <c r="D65" s="38" t="s">
        <v>49</v>
      </c>
      <c r="E65" s="45">
        <f>E25</f>
        <v>63</v>
      </c>
      <c r="F65" s="39"/>
      <c r="G65" s="45">
        <f t="shared" ref="G65:G73" si="0">+E65*F65</f>
        <v>0</v>
      </c>
      <c r="L65" s="12"/>
    </row>
    <row r="66" spans="1:12" ht="15" x14ac:dyDescent="0.25">
      <c r="B66" s="56"/>
      <c r="C66" s="44"/>
      <c r="D66" s="38"/>
      <c r="E66" s="45"/>
      <c r="F66" s="39"/>
      <c r="G66" s="45"/>
      <c r="L66" s="12"/>
    </row>
    <row r="67" spans="1:12" ht="30" x14ac:dyDescent="0.25">
      <c r="B67" s="56">
        <v>2</v>
      </c>
      <c r="C67" s="44" t="s">
        <v>61</v>
      </c>
      <c r="D67" s="38" t="s">
        <v>9</v>
      </c>
      <c r="E67" s="45">
        <f>E23</f>
        <v>16</v>
      </c>
      <c r="F67" s="39"/>
      <c r="G67" s="45">
        <f t="shared" si="0"/>
        <v>0</v>
      </c>
      <c r="L67" s="12"/>
    </row>
    <row r="68" spans="1:12" ht="15" x14ac:dyDescent="0.25">
      <c r="B68" s="56"/>
      <c r="C68" s="44"/>
      <c r="D68" s="38"/>
      <c r="E68" s="45"/>
      <c r="F68" s="39"/>
      <c r="G68" s="45"/>
      <c r="L68" s="12"/>
    </row>
    <row r="69" spans="1:12" ht="30" x14ac:dyDescent="0.25">
      <c r="B69" s="56">
        <v>3</v>
      </c>
      <c r="C69" s="44" t="s">
        <v>33</v>
      </c>
      <c r="D69" s="38" t="s">
        <v>49</v>
      </c>
      <c r="E69" s="45">
        <f>E65</f>
        <v>63</v>
      </c>
      <c r="F69" s="39"/>
      <c r="G69" s="45">
        <f t="shared" si="0"/>
        <v>0</v>
      </c>
      <c r="L69" s="12"/>
    </row>
    <row r="70" spans="1:12" ht="15" x14ac:dyDescent="0.25">
      <c r="B70" s="56"/>
      <c r="C70" s="44"/>
      <c r="D70" s="38"/>
      <c r="E70" s="45"/>
      <c r="F70" s="39"/>
      <c r="G70" s="45"/>
      <c r="L70" s="12"/>
    </row>
    <row r="71" spans="1:12" ht="31.5" customHeight="1" x14ac:dyDescent="0.25">
      <c r="B71" s="56">
        <v>4</v>
      </c>
      <c r="C71" s="44" t="s">
        <v>63</v>
      </c>
      <c r="D71" s="38" t="s">
        <v>49</v>
      </c>
      <c r="E71" s="45">
        <f>E69+E27</f>
        <v>70</v>
      </c>
      <c r="F71" s="39"/>
      <c r="G71" s="45">
        <f t="shared" si="0"/>
        <v>0</v>
      </c>
      <c r="L71" s="12"/>
    </row>
    <row r="72" spans="1:12" ht="15" x14ac:dyDescent="0.25">
      <c r="B72" s="56"/>
      <c r="C72" s="44"/>
      <c r="D72" s="38"/>
      <c r="E72" s="45"/>
      <c r="F72" s="39"/>
      <c r="G72" s="45"/>
      <c r="L72" s="12"/>
    </row>
    <row r="73" spans="1:12" ht="30" x14ac:dyDescent="0.25">
      <c r="B73" s="56">
        <v>5</v>
      </c>
      <c r="C73" s="44" t="s">
        <v>34</v>
      </c>
      <c r="D73" s="38" t="s">
        <v>49</v>
      </c>
      <c r="E73" s="45">
        <f>E71</f>
        <v>70</v>
      </c>
      <c r="F73" s="39"/>
      <c r="G73" s="45">
        <f t="shared" si="0"/>
        <v>0</v>
      </c>
      <c r="L73" s="12"/>
    </row>
    <row r="74" spans="1:12" s="18" customFormat="1" x14ac:dyDescent="0.2">
      <c r="A74" s="25"/>
      <c r="B74" s="17"/>
      <c r="C74" s="16" t="s">
        <v>15</v>
      </c>
      <c r="D74" s="1"/>
      <c r="E74" s="3"/>
      <c r="F74" s="3"/>
      <c r="G74" s="7">
        <f>SUM(G64:G73)</f>
        <v>0</v>
      </c>
      <c r="I74"/>
      <c r="J74"/>
      <c r="K74"/>
      <c r="L74"/>
    </row>
    <row r="79" spans="1:12" s="18" customFormat="1" x14ac:dyDescent="0.2">
      <c r="A79" s="25"/>
      <c r="B79" s="17"/>
      <c r="C79"/>
      <c r="D79"/>
      <c r="E79" s="2"/>
      <c r="F79" s="2"/>
      <c r="G79" s="2"/>
      <c r="I79"/>
      <c r="J79"/>
      <c r="K79"/>
      <c r="L79"/>
    </row>
    <row r="80" spans="1:12" s="18" customFormat="1" x14ac:dyDescent="0.2">
      <c r="A80" s="25"/>
      <c r="B80" s="17"/>
      <c r="C80"/>
      <c r="D80"/>
      <c r="E80" s="2"/>
      <c r="F80" s="2"/>
      <c r="G80" s="2"/>
      <c r="I80"/>
      <c r="J80"/>
      <c r="K80"/>
      <c r="L80"/>
    </row>
    <row r="93" spans="3:3" x14ac:dyDescent="0.2">
      <c r="C93" s="20"/>
    </row>
  </sheetData>
  <mergeCells count="10">
    <mergeCell ref="D7:F7"/>
    <mergeCell ref="D8:F8"/>
    <mergeCell ref="D9:F9"/>
    <mergeCell ref="D10:F10"/>
    <mergeCell ref="B1:G1"/>
    <mergeCell ref="B2:G2"/>
    <mergeCell ref="B3:G3"/>
    <mergeCell ref="B4:G4"/>
    <mergeCell ref="D5:F5"/>
    <mergeCell ref="D6:F6"/>
  </mergeCells>
  <printOptions gridLines="1"/>
  <pageMargins left="1.1023622047244095" right="0.19685039370078741" top="0.70866141732283472" bottom="0.47244094488188981" header="0" footer="0"/>
  <pageSetup paperSize="9" orientation="portrait" r:id="rId1"/>
  <headerFooter alignWithMargins="0">
    <oddHeader>&amp;L&amp;"Arial Narrow,Navadno"&amp;9KANALIZACIJA MALE ŽABLJE&amp;C&amp;"Arial Narrow,Navadno"&amp;9FA3 - HIŠNI PRIKLJUČKI&amp;R&amp;"Arial Narrow,Navadno"&amp;9DETAJL INFRASTRUKTURA d.o.o., NA PRODU 13, Vipava</oddHeader>
    <oddFooter>&amp;C&amp;9stran&amp;P</oddFooter>
  </headerFooter>
  <rowBreaks count="2" manualBreakCount="2">
    <brk id="10" min="1" max="6" man="1"/>
    <brk id="62" min="1" max="6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80"/>
  <sheetViews>
    <sheetView view="pageBreakPreview" zoomScaleNormal="100" zoomScaleSheetLayoutView="100" workbookViewId="0">
      <selection activeCell="G10" sqref="G10"/>
    </sheetView>
  </sheetViews>
  <sheetFormatPr defaultRowHeight="12.75" x14ac:dyDescent="0.2"/>
  <cols>
    <col min="1" max="1" width="9.140625" style="25"/>
    <col min="2" max="2" width="6.7109375" style="17" customWidth="1"/>
    <col min="3" max="3" width="42.7109375" style="12" customWidth="1"/>
    <col min="4" max="4" width="8.140625" customWidth="1"/>
    <col min="5" max="5" width="9.140625" style="2" customWidth="1"/>
    <col min="6" max="6" width="9.42578125" style="2" customWidth="1"/>
    <col min="7" max="7" width="13.85546875" style="2" customWidth="1"/>
    <col min="8" max="8" width="14.7109375" style="18" customWidth="1"/>
    <col min="9" max="10" width="11.7109375" bestFit="1" customWidth="1"/>
  </cols>
  <sheetData>
    <row r="1" spans="1:12" ht="38.25" customHeight="1" x14ac:dyDescent="0.25">
      <c r="B1" s="248" t="s">
        <v>53</v>
      </c>
      <c r="C1" s="249"/>
      <c r="D1" s="249"/>
      <c r="E1" s="249"/>
      <c r="F1" s="249"/>
      <c r="G1" s="249"/>
    </row>
    <row r="2" spans="1:12" ht="16.5" x14ac:dyDescent="0.25">
      <c r="B2" s="250" t="s">
        <v>215</v>
      </c>
      <c r="C2" s="250"/>
      <c r="D2" s="250"/>
      <c r="E2" s="250"/>
      <c r="F2" s="250"/>
      <c r="G2" s="250"/>
    </row>
    <row r="3" spans="1:12" ht="18" customHeight="1" x14ac:dyDescent="0.25">
      <c r="B3" s="250" t="s">
        <v>18</v>
      </c>
      <c r="C3" s="250"/>
      <c r="D3" s="250"/>
      <c r="E3" s="250"/>
      <c r="F3" s="250"/>
      <c r="G3" s="250"/>
    </row>
    <row r="4" spans="1:12" ht="13.5" thickBot="1" x14ac:dyDescent="0.25">
      <c r="B4" s="251"/>
      <c r="C4" s="251"/>
      <c r="D4" s="251"/>
      <c r="E4" s="251"/>
      <c r="F4" s="251"/>
      <c r="G4" s="251"/>
    </row>
    <row r="5" spans="1:12" ht="15" x14ac:dyDescent="0.2">
      <c r="B5" s="26" t="s">
        <v>0</v>
      </c>
      <c r="C5" s="13" t="s">
        <v>1</v>
      </c>
      <c r="D5" s="252"/>
      <c r="E5" s="252"/>
      <c r="F5" s="252"/>
      <c r="G5" s="8">
        <f>+G17</f>
        <v>0</v>
      </c>
    </row>
    <row r="6" spans="1:12" s="18" customFormat="1" ht="15" x14ac:dyDescent="0.2">
      <c r="A6" s="25"/>
      <c r="B6" s="27" t="s">
        <v>2</v>
      </c>
      <c r="C6" s="14" t="s">
        <v>3</v>
      </c>
      <c r="D6" s="245"/>
      <c r="E6" s="245"/>
      <c r="F6" s="245"/>
      <c r="G6" s="9">
        <f>+G44</f>
        <v>0</v>
      </c>
      <c r="I6"/>
      <c r="J6"/>
      <c r="K6"/>
      <c r="L6"/>
    </row>
    <row r="7" spans="1:12" s="18" customFormat="1" ht="15.75" thickBot="1" x14ac:dyDescent="0.25">
      <c r="A7" s="25"/>
      <c r="B7" s="27" t="s">
        <v>4</v>
      </c>
      <c r="C7" s="14" t="s">
        <v>5</v>
      </c>
      <c r="D7" s="245"/>
      <c r="E7" s="245"/>
      <c r="F7" s="245"/>
      <c r="G7" s="9">
        <f>+G60</f>
        <v>0</v>
      </c>
      <c r="I7"/>
      <c r="J7"/>
      <c r="K7"/>
      <c r="L7"/>
    </row>
    <row r="8" spans="1:12" s="18" customFormat="1" ht="16.5" thickTop="1" thickBot="1" x14ac:dyDescent="0.25">
      <c r="A8" s="25"/>
      <c r="B8" s="32"/>
      <c r="C8" s="33" t="s">
        <v>24</v>
      </c>
      <c r="D8" s="247"/>
      <c r="E8" s="247"/>
      <c r="F8" s="247"/>
      <c r="G8" s="34">
        <f>SUM(G5:G7)</f>
        <v>0</v>
      </c>
      <c r="I8"/>
      <c r="J8"/>
      <c r="K8"/>
      <c r="L8"/>
    </row>
    <row r="9" spans="1:12" s="18" customFormat="1" x14ac:dyDescent="0.2">
      <c r="A9" s="25"/>
      <c r="B9" s="29" t="s">
        <v>0</v>
      </c>
      <c r="C9" s="11" t="s">
        <v>8</v>
      </c>
      <c r="D9"/>
      <c r="E9" s="2"/>
      <c r="F9" s="2"/>
      <c r="G9" s="2"/>
      <c r="I9"/>
      <c r="J9"/>
      <c r="K9"/>
      <c r="L9"/>
    </row>
    <row r="10" spans="1:12" ht="15" x14ac:dyDescent="0.25">
      <c r="B10" s="56"/>
      <c r="C10" s="50"/>
      <c r="D10" s="38"/>
      <c r="E10" s="45"/>
      <c r="F10" s="45"/>
      <c r="G10" s="45"/>
    </row>
    <row r="11" spans="1:12" s="18" customFormat="1" ht="15.75" customHeight="1" x14ac:dyDescent="0.25">
      <c r="A11" s="25"/>
      <c r="B11" s="56">
        <v>1</v>
      </c>
      <c r="C11" s="44" t="s">
        <v>25</v>
      </c>
      <c r="D11" s="38" t="s">
        <v>9</v>
      </c>
      <c r="E11" s="45">
        <v>23</v>
      </c>
      <c r="F11" s="39"/>
      <c r="G11" s="45">
        <f>+E11*F11</f>
        <v>0</v>
      </c>
      <c r="I11"/>
      <c r="J11"/>
      <c r="K11"/>
      <c r="L11"/>
    </row>
    <row r="12" spans="1:12" s="18" customFormat="1" ht="15" x14ac:dyDescent="0.25">
      <c r="A12" s="25"/>
      <c r="B12" s="56"/>
      <c r="C12" s="83"/>
      <c r="D12" s="38"/>
      <c r="E12" s="45"/>
      <c r="F12" s="39"/>
      <c r="G12" s="45"/>
      <c r="I12"/>
      <c r="J12"/>
      <c r="K12"/>
      <c r="L12"/>
    </row>
    <row r="13" spans="1:12" s="18" customFormat="1" ht="30" x14ac:dyDescent="0.25">
      <c r="A13" s="25"/>
      <c r="B13" s="56">
        <v>2</v>
      </c>
      <c r="C13" s="44" t="s">
        <v>17</v>
      </c>
      <c r="D13" s="38" t="s">
        <v>10</v>
      </c>
      <c r="E13" s="45">
        <v>4</v>
      </c>
      <c r="F13" s="39"/>
      <c r="G13" s="45">
        <f>+E13*F13</f>
        <v>0</v>
      </c>
      <c r="I13"/>
      <c r="J13"/>
      <c r="K13"/>
      <c r="L13"/>
    </row>
    <row r="14" spans="1:12" s="18" customFormat="1" ht="15" x14ac:dyDescent="0.25">
      <c r="A14" s="25"/>
      <c r="B14" s="56"/>
      <c r="C14" s="44"/>
      <c r="D14" s="38"/>
      <c r="E14" s="45"/>
      <c r="F14" s="39"/>
      <c r="G14" s="45"/>
      <c r="I14"/>
      <c r="J14"/>
      <c r="K14"/>
      <c r="L14"/>
    </row>
    <row r="15" spans="1:12" s="18" customFormat="1" ht="45" x14ac:dyDescent="0.25">
      <c r="A15" s="25"/>
      <c r="B15" s="56">
        <v>3</v>
      </c>
      <c r="C15" s="44" t="s">
        <v>43</v>
      </c>
      <c r="D15" s="38" t="s">
        <v>10</v>
      </c>
      <c r="E15" s="45">
        <v>2</v>
      </c>
      <c r="F15" s="39"/>
      <c r="G15" s="45">
        <f>+E15*F15</f>
        <v>0</v>
      </c>
      <c r="I15"/>
      <c r="J15"/>
      <c r="K15"/>
      <c r="L15"/>
    </row>
    <row r="16" spans="1:12" s="18" customFormat="1" ht="15" x14ac:dyDescent="0.25">
      <c r="A16" s="25"/>
      <c r="B16" s="56"/>
      <c r="C16" s="44"/>
      <c r="D16" s="38"/>
      <c r="E16" s="45"/>
      <c r="F16" s="39"/>
      <c r="G16" s="45"/>
      <c r="I16"/>
      <c r="J16"/>
      <c r="K16"/>
      <c r="L16"/>
    </row>
    <row r="17" spans="1:12" s="18" customFormat="1" x14ac:dyDescent="0.2">
      <c r="A17" s="25"/>
      <c r="B17" s="17"/>
      <c r="C17" s="16" t="s">
        <v>12</v>
      </c>
      <c r="D17" s="1"/>
      <c r="E17" s="3"/>
      <c r="F17" s="3"/>
      <c r="G17" s="7">
        <f>SUM(G11:G16)</f>
        <v>0</v>
      </c>
      <c r="I17"/>
      <c r="J17"/>
      <c r="K17"/>
      <c r="L17"/>
    </row>
    <row r="18" spans="1:12" s="18" customFormat="1" ht="15" x14ac:dyDescent="0.25">
      <c r="A18" s="25"/>
      <c r="B18" s="17"/>
      <c r="C18" s="21"/>
      <c r="D18" s="22"/>
      <c r="E18" s="23"/>
      <c r="F18" s="23"/>
      <c r="G18" s="45"/>
      <c r="I18"/>
      <c r="J18"/>
      <c r="K18"/>
      <c r="L18"/>
    </row>
    <row r="19" spans="1:12" s="18" customFormat="1" ht="15" x14ac:dyDescent="0.25">
      <c r="A19" s="25"/>
      <c r="B19" s="29" t="s">
        <v>2</v>
      </c>
      <c r="C19" s="11" t="s">
        <v>11</v>
      </c>
      <c r="D19"/>
      <c r="E19" s="2"/>
      <c r="F19" s="2"/>
      <c r="G19" s="45"/>
      <c r="I19"/>
      <c r="J19"/>
      <c r="K19"/>
      <c r="L19"/>
    </row>
    <row r="20" spans="1:12" s="18" customFormat="1" ht="15" x14ac:dyDescent="0.25">
      <c r="A20" s="25"/>
      <c r="B20" s="57"/>
      <c r="C20" s="84"/>
      <c r="D20" s="38"/>
      <c r="E20" s="45"/>
      <c r="F20" s="45"/>
      <c r="G20" s="45"/>
      <c r="I20"/>
      <c r="J20"/>
      <c r="K20"/>
      <c r="L20"/>
    </row>
    <row r="21" spans="1:12" s="18" customFormat="1" ht="31.5" customHeight="1" x14ac:dyDescent="0.25">
      <c r="A21" s="25"/>
      <c r="B21" s="56">
        <v>1</v>
      </c>
      <c r="C21" s="52" t="s">
        <v>37</v>
      </c>
      <c r="D21" s="38" t="s">
        <v>48</v>
      </c>
      <c r="E21" s="45">
        <v>12</v>
      </c>
      <c r="F21" s="39"/>
      <c r="G21" s="45">
        <f>F21*E21</f>
        <v>0</v>
      </c>
      <c r="I21"/>
      <c r="J21"/>
      <c r="K21"/>
      <c r="L21"/>
    </row>
    <row r="22" spans="1:12" ht="15" x14ac:dyDescent="0.25">
      <c r="B22" s="56"/>
      <c r="C22" s="50"/>
      <c r="D22" s="38"/>
      <c r="E22" s="45"/>
      <c r="F22" s="45"/>
      <c r="G22" s="45"/>
    </row>
    <row r="23" spans="1:12" ht="60" x14ac:dyDescent="0.25">
      <c r="B23" s="56">
        <v>2</v>
      </c>
      <c r="C23" s="44" t="s">
        <v>233</v>
      </c>
      <c r="D23" s="38"/>
      <c r="E23" s="45"/>
      <c r="F23" s="39"/>
      <c r="G23" s="45"/>
      <c r="I23" s="18"/>
      <c r="J23" s="18"/>
    </row>
    <row r="24" spans="1:12" ht="18" x14ac:dyDescent="0.25">
      <c r="B24" s="56"/>
      <c r="C24" s="44" t="s">
        <v>51</v>
      </c>
      <c r="D24" s="38" t="s">
        <v>48</v>
      </c>
      <c r="E24" s="45">
        <f>ROUND(0.3*H24,1)</f>
        <v>28.8</v>
      </c>
      <c r="F24" s="85"/>
      <c r="G24" s="45">
        <f>F24*E24</f>
        <v>0</v>
      </c>
      <c r="H24" s="18">
        <v>96</v>
      </c>
      <c r="I24" s="18"/>
      <c r="J24" s="18"/>
    </row>
    <row r="25" spans="1:12" ht="15" x14ac:dyDescent="0.25">
      <c r="B25" s="56"/>
      <c r="C25" s="44"/>
      <c r="D25" s="38"/>
      <c r="E25" s="45"/>
      <c r="F25" s="85"/>
      <c r="G25" s="45"/>
      <c r="I25" s="18"/>
      <c r="J25" s="18"/>
    </row>
    <row r="26" spans="1:12" ht="18" x14ac:dyDescent="0.25">
      <c r="B26" s="56"/>
      <c r="C26" s="44" t="s">
        <v>56</v>
      </c>
      <c r="D26" s="38" t="s">
        <v>48</v>
      </c>
      <c r="E26" s="45">
        <f>ROUND(0.6*H24,1)</f>
        <v>57.6</v>
      </c>
      <c r="F26" s="85"/>
      <c r="G26" s="45">
        <f>F26*E26</f>
        <v>0</v>
      </c>
      <c r="I26" s="18"/>
      <c r="J26" s="18"/>
    </row>
    <row r="27" spans="1:12" ht="15" x14ac:dyDescent="0.25">
      <c r="B27" s="56"/>
      <c r="C27" s="44"/>
      <c r="D27" s="38"/>
      <c r="E27" s="45"/>
      <c r="F27" s="85"/>
      <c r="G27" s="45"/>
      <c r="I27" s="18"/>
      <c r="J27" s="18"/>
    </row>
    <row r="28" spans="1:12" ht="18" x14ac:dyDescent="0.25">
      <c r="B28" s="56"/>
      <c r="C28" s="44" t="s">
        <v>55</v>
      </c>
      <c r="D28" s="38" t="s">
        <v>48</v>
      </c>
      <c r="E28" s="45">
        <f>ROUND(0.1*H24,1)</f>
        <v>9.6</v>
      </c>
      <c r="F28" s="85"/>
      <c r="G28" s="45">
        <f>F28*E28</f>
        <v>0</v>
      </c>
      <c r="I28" s="18"/>
      <c r="J28" s="18"/>
    </row>
    <row r="29" spans="1:12" ht="15" x14ac:dyDescent="0.25">
      <c r="B29" s="56"/>
      <c r="C29" s="44"/>
      <c r="D29" s="38"/>
      <c r="E29" s="45"/>
      <c r="F29" s="85"/>
      <c r="G29" s="45"/>
      <c r="I29" s="18"/>
      <c r="J29" s="18"/>
    </row>
    <row r="30" spans="1:12" ht="60" x14ac:dyDescent="0.25">
      <c r="B30" s="56">
        <v>3</v>
      </c>
      <c r="C30" s="44" t="s">
        <v>57</v>
      </c>
      <c r="D30" s="38" t="s">
        <v>9</v>
      </c>
      <c r="E30" s="45">
        <v>16</v>
      </c>
      <c r="F30" s="37"/>
      <c r="G30" s="45">
        <f>F30*E30</f>
        <v>0</v>
      </c>
      <c r="I30" s="18"/>
      <c r="J30" s="18"/>
    </row>
    <row r="31" spans="1:12" ht="15" x14ac:dyDescent="0.25">
      <c r="B31" s="56"/>
      <c r="C31" s="44"/>
      <c r="D31" s="38"/>
      <c r="E31" s="45"/>
      <c r="F31" s="85"/>
      <c r="G31" s="45"/>
      <c r="I31" s="18"/>
      <c r="J31" s="18"/>
    </row>
    <row r="32" spans="1:12" ht="30" x14ac:dyDescent="0.25">
      <c r="B32" s="56">
        <v>4</v>
      </c>
      <c r="C32" s="44" t="s">
        <v>26</v>
      </c>
      <c r="D32" s="38" t="s">
        <v>49</v>
      </c>
      <c r="E32" s="45">
        <v>23</v>
      </c>
      <c r="F32" s="39"/>
      <c r="G32" s="45">
        <f>F32*E32</f>
        <v>0</v>
      </c>
    </row>
    <row r="33" spans="2:8" ht="15" x14ac:dyDescent="0.25">
      <c r="B33" s="56"/>
      <c r="C33" s="44"/>
      <c r="D33" s="38"/>
      <c r="E33" s="45"/>
      <c r="F33" s="39"/>
      <c r="G33" s="45"/>
    </row>
    <row r="34" spans="2:8" ht="60" x14ac:dyDescent="0.25">
      <c r="B34" s="56">
        <v>5</v>
      </c>
      <c r="C34" s="44" t="s">
        <v>255</v>
      </c>
      <c r="D34" s="38" t="s">
        <v>48</v>
      </c>
      <c r="E34" s="45">
        <v>7.5</v>
      </c>
      <c r="F34" s="39"/>
      <c r="G34" s="45">
        <f>F34*E34</f>
        <v>0</v>
      </c>
    </row>
    <row r="35" spans="2:8" ht="15" x14ac:dyDescent="0.25">
      <c r="B35" s="56"/>
      <c r="C35" s="44"/>
      <c r="D35" s="38"/>
      <c r="E35" s="45"/>
      <c r="F35" s="39"/>
      <c r="G35" s="45"/>
    </row>
    <row r="36" spans="2:8" ht="30.75" customHeight="1" x14ac:dyDescent="0.25">
      <c r="B36" s="56">
        <v>6</v>
      </c>
      <c r="C36" s="44" t="s">
        <v>40</v>
      </c>
      <c r="D36" s="55" t="s">
        <v>48</v>
      </c>
      <c r="E36" s="66">
        <v>86</v>
      </c>
      <c r="F36" s="86"/>
      <c r="G36" s="45">
        <f t="shared" ref="G36:G42" si="0">+E36*F36</f>
        <v>0</v>
      </c>
      <c r="H36" s="35"/>
    </row>
    <row r="37" spans="2:8" ht="15" x14ac:dyDescent="0.25">
      <c r="B37" s="56"/>
      <c r="C37" s="44"/>
      <c r="D37" s="55"/>
      <c r="E37" s="66"/>
      <c r="F37" s="86"/>
      <c r="G37" s="45"/>
      <c r="H37" s="35"/>
    </row>
    <row r="38" spans="2:8" ht="45" x14ac:dyDescent="0.25">
      <c r="B38" s="56">
        <v>7</v>
      </c>
      <c r="C38" s="44" t="s">
        <v>29</v>
      </c>
      <c r="D38" s="55" t="s">
        <v>48</v>
      </c>
      <c r="E38" s="66">
        <f>ROUND((E24+E26+E28)*1.3-E36*1.05,1)</f>
        <v>34.5</v>
      </c>
      <c r="F38" s="86"/>
      <c r="G38" s="45">
        <f t="shared" si="0"/>
        <v>0</v>
      </c>
      <c r="H38" s="35"/>
    </row>
    <row r="39" spans="2:8" ht="15" x14ac:dyDescent="0.25">
      <c r="B39" s="56"/>
      <c r="C39" s="44"/>
      <c r="D39" s="55"/>
      <c r="E39" s="66"/>
      <c r="F39" s="86"/>
      <c r="G39" s="45"/>
      <c r="H39" s="35"/>
    </row>
    <row r="40" spans="2:8" ht="30" x14ac:dyDescent="0.25">
      <c r="B40" s="56">
        <v>8</v>
      </c>
      <c r="C40" s="44" t="s">
        <v>36</v>
      </c>
      <c r="D40" s="55" t="s">
        <v>48</v>
      </c>
      <c r="E40" s="66">
        <f>E21</f>
        <v>12</v>
      </c>
      <c r="F40" s="86"/>
      <c r="G40" s="45">
        <f t="shared" si="0"/>
        <v>0</v>
      </c>
      <c r="H40" s="35"/>
    </row>
    <row r="41" spans="2:8" ht="15" x14ac:dyDescent="0.25">
      <c r="B41" s="56"/>
      <c r="C41" s="44"/>
      <c r="D41" s="55"/>
      <c r="E41" s="66"/>
      <c r="F41" s="86"/>
      <c r="G41" s="45"/>
      <c r="H41" s="35"/>
    </row>
    <row r="42" spans="2:8" ht="66" x14ac:dyDescent="0.25">
      <c r="B42" s="56">
        <v>9</v>
      </c>
      <c r="C42" s="44" t="s">
        <v>50</v>
      </c>
      <c r="D42" s="38" t="s">
        <v>210</v>
      </c>
      <c r="E42" s="66">
        <v>60</v>
      </c>
      <c r="F42" s="86"/>
      <c r="G42" s="45">
        <f t="shared" si="0"/>
        <v>0</v>
      </c>
      <c r="H42" s="35"/>
    </row>
    <row r="43" spans="2:8" ht="15" x14ac:dyDescent="0.25">
      <c r="B43" s="56"/>
      <c r="C43" s="44"/>
      <c r="D43" s="38"/>
      <c r="E43" s="66"/>
      <c r="F43" s="86"/>
      <c r="G43" s="45"/>
      <c r="H43" s="35"/>
    </row>
    <row r="44" spans="2:8" x14ac:dyDescent="0.2">
      <c r="C44" s="16" t="s">
        <v>13</v>
      </c>
      <c r="D44" s="1"/>
      <c r="E44" s="3"/>
      <c r="F44" s="3"/>
      <c r="G44" s="7">
        <f>SUM(G21:G43)</f>
        <v>0</v>
      </c>
    </row>
    <row r="46" spans="2:8" x14ac:dyDescent="0.2">
      <c r="B46" s="29" t="s">
        <v>4</v>
      </c>
      <c r="C46" s="11" t="s">
        <v>5</v>
      </c>
    </row>
    <row r="47" spans="2:8" x14ac:dyDescent="0.2">
      <c r="B47" s="29"/>
      <c r="C47" s="11"/>
    </row>
    <row r="48" spans="2:8" ht="75" x14ac:dyDescent="0.25">
      <c r="B48" s="56">
        <v>1</v>
      </c>
      <c r="C48" s="44" t="s">
        <v>213</v>
      </c>
      <c r="D48" s="38" t="s">
        <v>9</v>
      </c>
      <c r="E48" s="45">
        <f>E11</f>
        <v>23</v>
      </c>
      <c r="F48" s="39"/>
      <c r="G48" s="45">
        <f>+E48*F48</f>
        <v>0</v>
      </c>
    </row>
    <row r="49" spans="2:7" ht="15" x14ac:dyDescent="0.25">
      <c r="B49" s="56"/>
      <c r="C49" s="44"/>
      <c r="D49" s="38"/>
      <c r="E49" s="45"/>
      <c r="F49" s="39"/>
      <c r="G49" s="45"/>
    </row>
    <row r="50" spans="2:7" ht="90" customHeight="1" x14ac:dyDescent="0.25">
      <c r="B50" s="56">
        <v>2</v>
      </c>
      <c r="C50" s="44" t="s">
        <v>39</v>
      </c>
      <c r="D50" s="38"/>
      <c r="E50" s="45"/>
      <c r="F50" s="39"/>
      <c r="G50" s="45"/>
    </row>
    <row r="51" spans="2:7" ht="15" x14ac:dyDescent="0.25">
      <c r="B51" s="56"/>
      <c r="C51" s="50" t="s">
        <v>44</v>
      </c>
      <c r="D51" s="38" t="s">
        <v>10</v>
      </c>
      <c r="E51" s="45">
        <v>1</v>
      </c>
      <c r="F51" s="39"/>
      <c r="G51" s="45">
        <f>+E51*F51</f>
        <v>0</v>
      </c>
    </row>
    <row r="52" spans="2:7" ht="15" x14ac:dyDescent="0.25">
      <c r="B52" s="56"/>
      <c r="C52" s="50"/>
      <c r="D52" s="38"/>
      <c r="E52" s="45"/>
      <c r="F52" s="39"/>
      <c r="G52" s="45"/>
    </row>
    <row r="53" spans="2:7" ht="92.25" customHeight="1" x14ac:dyDescent="0.25">
      <c r="B53" s="56">
        <v>3</v>
      </c>
      <c r="C53" s="44" t="s">
        <v>38</v>
      </c>
      <c r="D53" s="38"/>
      <c r="E53" s="45"/>
      <c r="F53" s="39"/>
      <c r="G53" s="45"/>
    </row>
    <row r="54" spans="2:7" ht="15" x14ac:dyDescent="0.25">
      <c r="B54" s="56"/>
      <c r="C54" s="50" t="s">
        <v>47</v>
      </c>
      <c r="D54" s="38" t="s">
        <v>10</v>
      </c>
      <c r="E54" s="45">
        <v>1</v>
      </c>
      <c r="F54" s="39"/>
      <c r="G54" s="45">
        <f>+E54*F54</f>
        <v>0</v>
      </c>
    </row>
    <row r="55" spans="2:7" ht="15" x14ac:dyDescent="0.25">
      <c r="B55" s="56"/>
      <c r="C55" s="44"/>
      <c r="D55" s="38"/>
      <c r="E55" s="45"/>
      <c r="F55" s="39"/>
      <c r="G55" s="45"/>
    </row>
    <row r="56" spans="2:7" ht="90" x14ac:dyDescent="0.25">
      <c r="B56" s="56">
        <v>4</v>
      </c>
      <c r="C56" s="44" t="s">
        <v>252</v>
      </c>
      <c r="D56" s="38" t="s">
        <v>10</v>
      </c>
      <c r="E56" s="45">
        <v>2</v>
      </c>
      <c r="F56" s="39"/>
      <c r="G56" s="45">
        <f>+E56*F56</f>
        <v>0</v>
      </c>
    </row>
    <row r="57" spans="2:7" ht="15" x14ac:dyDescent="0.25">
      <c r="B57" s="56"/>
      <c r="C57" s="44"/>
      <c r="D57" s="38"/>
      <c r="E57" s="45"/>
      <c r="F57" s="39"/>
      <c r="G57" s="45"/>
    </row>
    <row r="58" spans="2:7" ht="30" x14ac:dyDescent="0.25">
      <c r="B58" s="56">
        <v>5</v>
      </c>
      <c r="C58" s="44" t="s">
        <v>214</v>
      </c>
      <c r="D58" s="38" t="s">
        <v>10</v>
      </c>
      <c r="E58" s="45">
        <v>2</v>
      </c>
      <c r="F58" s="39"/>
      <c r="G58" s="45">
        <f>+E58*F58</f>
        <v>0</v>
      </c>
    </row>
    <row r="59" spans="2:7" x14ac:dyDescent="0.2">
      <c r="F59" s="4"/>
      <c r="G59" s="5"/>
    </row>
    <row r="60" spans="2:7" x14ac:dyDescent="0.2">
      <c r="C60" s="16" t="s">
        <v>14</v>
      </c>
      <c r="D60" s="1"/>
      <c r="E60" s="3"/>
      <c r="F60" s="3"/>
      <c r="G60" s="7">
        <f>SUM(G48:G59)</f>
        <v>0</v>
      </c>
    </row>
    <row r="61" spans="2:7" x14ac:dyDescent="0.2">
      <c r="C61" s="11"/>
      <c r="G61" s="6"/>
    </row>
    <row r="66" spans="1:12" s="18" customFormat="1" x14ac:dyDescent="0.2">
      <c r="A66" s="25"/>
      <c r="B66" s="17"/>
      <c r="C66"/>
      <c r="D66"/>
      <c r="E66" s="2"/>
      <c r="F66" s="2"/>
      <c r="G66" s="2"/>
      <c r="I66"/>
      <c r="J66"/>
      <c r="K66"/>
      <c r="L66"/>
    </row>
    <row r="67" spans="1:12" s="18" customFormat="1" x14ac:dyDescent="0.2">
      <c r="A67" s="25"/>
      <c r="B67" s="17"/>
      <c r="C67"/>
      <c r="D67"/>
      <c r="E67" s="2"/>
      <c r="F67" s="2"/>
      <c r="G67" s="2"/>
      <c r="I67"/>
      <c r="J67"/>
      <c r="K67"/>
      <c r="L67"/>
    </row>
    <row r="80" spans="1:12" x14ac:dyDescent="0.2">
      <c r="C80" s="20"/>
    </row>
  </sheetData>
  <mergeCells count="8">
    <mergeCell ref="D6:F6"/>
    <mergeCell ref="D7:F7"/>
    <mergeCell ref="D8:F8"/>
    <mergeCell ref="B1:G1"/>
    <mergeCell ref="B2:G2"/>
    <mergeCell ref="B3:G3"/>
    <mergeCell ref="B4:G4"/>
    <mergeCell ref="D5:F5"/>
  </mergeCells>
  <printOptions gridLines="1"/>
  <pageMargins left="1.1023622047244095" right="0.19685039370078741" top="0.70866141732283472" bottom="0.47244094488188981" header="0" footer="0"/>
  <pageSetup paperSize="9" orientation="portrait" r:id="rId1"/>
  <headerFooter alignWithMargins="0">
    <oddHeader>&amp;L&amp;"Arial Narrow,Navadno"&amp;9KANALIZACIJA MALE ŽABLJE&amp;C&amp;"Arial Narrow,Navadno"&amp;9FA4 - HIŠNI PRIKLJUČKI&amp;R&amp;"Arial Narrow,Navadno"&amp;9DETAJL INFRASTRUKTURA d.o.o., NA PRODU 13, Vipava</oddHeader>
    <oddFooter>&amp;C&amp;9stran&amp;P</oddFooter>
  </headerFooter>
  <rowBreaks count="1" manualBreakCount="1">
    <brk id="8" min="1" max="6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103"/>
  <sheetViews>
    <sheetView view="pageBreakPreview" zoomScaleNormal="100" zoomScaleSheetLayoutView="100" workbookViewId="0">
      <selection activeCell="G12" sqref="G12"/>
    </sheetView>
  </sheetViews>
  <sheetFormatPr defaultRowHeight="12.75" x14ac:dyDescent="0.2"/>
  <cols>
    <col min="1" max="1" width="9.140625" style="25"/>
    <col min="2" max="2" width="6.7109375" style="17" customWidth="1"/>
    <col min="3" max="3" width="42.7109375" style="12" customWidth="1"/>
    <col min="4" max="4" width="8.140625" customWidth="1"/>
    <col min="5" max="5" width="9.140625" style="2" customWidth="1"/>
    <col min="6" max="6" width="9.42578125" style="2" customWidth="1"/>
    <col min="7" max="7" width="13.85546875" style="2" customWidth="1"/>
    <col min="8" max="8" width="14.7109375" style="18" customWidth="1"/>
    <col min="9" max="10" width="11.7109375" bestFit="1" customWidth="1"/>
  </cols>
  <sheetData>
    <row r="1" spans="1:12" ht="38.25" customHeight="1" x14ac:dyDescent="0.25">
      <c r="B1" s="248" t="s">
        <v>53</v>
      </c>
      <c r="C1" s="249"/>
      <c r="D1" s="249"/>
      <c r="E1" s="249"/>
      <c r="F1" s="249"/>
      <c r="G1" s="249"/>
    </row>
    <row r="2" spans="1:12" ht="16.5" x14ac:dyDescent="0.25">
      <c r="B2" s="250" t="s">
        <v>216</v>
      </c>
      <c r="C2" s="250"/>
      <c r="D2" s="250"/>
      <c r="E2" s="250"/>
      <c r="F2" s="250"/>
      <c r="G2" s="250"/>
    </row>
    <row r="3" spans="1:12" ht="18" customHeight="1" x14ac:dyDescent="0.25">
      <c r="B3" s="250" t="s">
        <v>18</v>
      </c>
      <c r="C3" s="250"/>
      <c r="D3" s="250"/>
      <c r="E3" s="250"/>
      <c r="F3" s="250"/>
      <c r="G3" s="250"/>
    </row>
    <row r="4" spans="1:12" ht="13.5" thickBot="1" x14ac:dyDescent="0.25">
      <c r="B4" s="251"/>
      <c r="C4" s="251"/>
      <c r="D4" s="251"/>
      <c r="E4" s="251"/>
      <c r="F4" s="251"/>
      <c r="G4" s="251"/>
    </row>
    <row r="5" spans="1:12" ht="15" x14ac:dyDescent="0.2">
      <c r="B5" s="26" t="s">
        <v>0</v>
      </c>
      <c r="C5" s="13" t="s">
        <v>1</v>
      </c>
      <c r="D5" s="252"/>
      <c r="E5" s="252"/>
      <c r="F5" s="252"/>
      <c r="G5" s="8">
        <f>+G19</f>
        <v>0</v>
      </c>
    </row>
    <row r="6" spans="1:12" ht="15" x14ac:dyDescent="0.2">
      <c r="B6" s="27" t="s">
        <v>2</v>
      </c>
      <c r="C6" s="14" t="s">
        <v>30</v>
      </c>
      <c r="D6" s="245"/>
      <c r="E6" s="245"/>
      <c r="F6" s="245"/>
      <c r="G6" s="9">
        <f>G31</f>
        <v>0</v>
      </c>
    </row>
    <row r="7" spans="1:12" s="18" customFormat="1" ht="15" x14ac:dyDescent="0.2">
      <c r="A7" s="25"/>
      <c r="B7" s="27" t="s">
        <v>4</v>
      </c>
      <c r="C7" s="14" t="s">
        <v>3</v>
      </c>
      <c r="D7" s="245"/>
      <c r="E7" s="245"/>
      <c r="F7" s="245"/>
      <c r="G7" s="9">
        <f>+G50</f>
        <v>0</v>
      </c>
      <c r="I7"/>
      <c r="J7"/>
      <c r="K7"/>
      <c r="L7"/>
    </row>
    <row r="8" spans="1:12" s="18" customFormat="1" ht="15" x14ac:dyDescent="0.2">
      <c r="A8" s="25"/>
      <c r="B8" s="27" t="s">
        <v>6</v>
      </c>
      <c r="C8" s="14" t="s">
        <v>5</v>
      </c>
      <c r="D8" s="245"/>
      <c r="E8" s="245"/>
      <c r="F8" s="245"/>
      <c r="G8" s="9">
        <f>+G71</f>
        <v>0</v>
      </c>
      <c r="I8"/>
      <c r="J8"/>
      <c r="K8"/>
      <c r="L8"/>
    </row>
    <row r="9" spans="1:12" s="18" customFormat="1" ht="15.75" thickBot="1" x14ac:dyDescent="0.25">
      <c r="A9" s="25"/>
      <c r="B9" s="28" t="s">
        <v>16</v>
      </c>
      <c r="C9" s="15" t="s">
        <v>7</v>
      </c>
      <c r="D9" s="246"/>
      <c r="E9" s="246"/>
      <c r="F9" s="246"/>
      <c r="G9" s="10">
        <f>+G84</f>
        <v>0</v>
      </c>
      <c r="I9"/>
      <c r="J9"/>
      <c r="K9"/>
      <c r="L9"/>
    </row>
    <row r="10" spans="1:12" s="18" customFormat="1" ht="16.5" thickTop="1" thickBot="1" x14ac:dyDescent="0.25">
      <c r="A10" s="25"/>
      <c r="B10" s="32"/>
      <c r="C10" s="33" t="s">
        <v>24</v>
      </c>
      <c r="D10" s="247"/>
      <c r="E10" s="247"/>
      <c r="F10" s="247"/>
      <c r="G10" s="34">
        <f>SUM(G5:G9)</f>
        <v>0</v>
      </c>
      <c r="I10"/>
      <c r="J10"/>
      <c r="K10"/>
      <c r="L10"/>
    </row>
    <row r="11" spans="1:12" s="18" customFormat="1" x14ac:dyDescent="0.2">
      <c r="A11" s="25"/>
      <c r="B11" s="29" t="s">
        <v>0</v>
      </c>
      <c r="C11" s="11" t="s">
        <v>8</v>
      </c>
      <c r="D11"/>
      <c r="E11" s="2"/>
      <c r="F11" s="2"/>
      <c r="G11" s="2"/>
      <c r="I11"/>
      <c r="J11"/>
      <c r="K11"/>
      <c r="L11"/>
    </row>
    <row r="12" spans="1:12" ht="15" x14ac:dyDescent="0.25">
      <c r="B12" s="56"/>
      <c r="C12" s="50"/>
      <c r="D12" s="38"/>
      <c r="E12" s="45"/>
      <c r="F12" s="45"/>
      <c r="G12" s="45"/>
    </row>
    <row r="13" spans="1:12" s="18" customFormat="1" ht="15.75" customHeight="1" x14ac:dyDescent="0.25">
      <c r="A13" s="25"/>
      <c r="B13" s="56">
        <v>1</v>
      </c>
      <c r="C13" s="44" t="s">
        <v>25</v>
      </c>
      <c r="D13" s="38" t="s">
        <v>9</v>
      </c>
      <c r="E13" s="45">
        <v>210.5</v>
      </c>
      <c r="F13" s="39"/>
      <c r="G13" s="45">
        <f>+E13*F13</f>
        <v>0</v>
      </c>
      <c r="I13"/>
      <c r="J13"/>
      <c r="K13"/>
      <c r="L13"/>
    </row>
    <row r="14" spans="1:12" s="18" customFormat="1" ht="15" x14ac:dyDescent="0.25">
      <c r="A14" s="25"/>
      <c r="B14" s="56"/>
      <c r="C14" s="83"/>
      <c r="D14" s="38"/>
      <c r="E14" s="45"/>
      <c r="F14" s="39"/>
      <c r="G14" s="45"/>
      <c r="I14"/>
      <c r="J14"/>
      <c r="K14"/>
      <c r="L14"/>
    </row>
    <row r="15" spans="1:12" s="18" customFormat="1" ht="30" x14ac:dyDescent="0.25">
      <c r="A15" s="25"/>
      <c r="B15" s="56">
        <v>2</v>
      </c>
      <c r="C15" s="44" t="s">
        <v>17</v>
      </c>
      <c r="D15" s="38" t="s">
        <v>10</v>
      </c>
      <c r="E15" s="45">
        <v>46</v>
      </c>
      <c r="F15" s="39"/>
      <c r="G15" s="45">
        <f>+E15*F15</f>
        <v>0</v>
      </c>
      <c r="I15"/>
      <c r="J15"/>
      <c r="K15"/>
      <c r="L15"/>
    </row>
    <row r="16" spans="1:12" s="18" customFormat="1" ht="15" x14ac:dyDescent="0.25">
      <c r="A16" s="25"/>
      <c r="B16" s="56"/>
      <c r="C16" s="44"/>
      <c r="D16" s="38"/>
      <c r="E16" s="45"/>
      <c r="F16" s="39"/>
      <c r="G16" s="45"/>
      <c r="I16"/>
      <c r="J16"/>
      <c r="K16"/>
      <c r="L16"/>
    </row>
    <row r="17" spans="1:12" s="18" customFormat="1" ht="45" x14ac:dyDescent="0.25">
      <c r="A17" s="25"/>
      <c r="B17" s="56">
        <v>3</v>
      </c>
      <c r="C17" s="44" t="s">
        <v>43</v>
      </c>
      <c r="D17" s="38" t="s">
        <v>10</v>
      </c>
      <c r="E17" s="45">
        <v>23</v>
      </c>
      <c r="F17" s="39"/>
      <c r="G17" s="45">
        <f>+E17*F17</f>
        <v>0</v>
      </c>
      <c r="I17"/>
      <c r="J17"/>
      <c r="K17"/>
      <c r="L17"/>
    </row>
    <row r="18" spans="1:12" s="18" customFormat="1" ht="15" x14ac:dyDescent="0.25">
      <c r="A18" s="25"/>
      <c r="B18" s="56"/>
      <c r="C18" s="44"/>
      <c r="D18" s="38"/>
      <c r="E18" s="45"/>
      <c r="F18" s="39"/>
      <c r="G18" s="45"/>
      <c r="I18"/>
      <c r="J18"/>
      <c r="K18"/>
      <c r="L18"/>
    </row>
    <row r="19" spans="1:12" s="18" customFormat="1" x14ac:dyDescent="0.2">
      <c r="A19" s="25"/>
      <c r="B19" s="17"/>
      <c r="C19" s="16" t="s">
        <v>12</v>
      </c>
      <c r="D19" s="1"/>
      <c r="E19" s="3"/>
      <c r="F19" s="3"/>
      <c r="G19" s="7">
        <f>SUM(G13:G18)</f>
        <v>0</v>
      </c>
      <c r="I19"/>
      <c r="J19"/>
      <c r="K19"/>
      <c r="L19"/>
    </row>
    <row r="20" spans="1:12" s="18" customFormat="1" x14ac:dyDescent="0.2">
      <c r="A20" s="25"/>
      <c r="B20" s="17"/>
      <c r="C20" s="21"/>
      <c r="D20" s="22"/>
      <c r="E20" s="23"/>
      <c r="F20" s="23"/>
      <c r="G20" s="24"/>
      <c r="I20"/>
      <c r="J20"/>
      <c r="K20"/>
      <c r="L20"/>
    </row>
    <row r="21" spans="1:12" s="18" customFormat="1" x14ac:dyDescent="0.2">
      <c r="A21" s="25"/>
      <c r="B21" s="29" t="s">
        <v>2</v>
      </c>
      <c r="C21" s="21" t="s">
        <v>30</v>
      </c>
      <c r="D21" s="22"/>
      <c r="E21" s="23"/>
      <c r="F21" s="23"/>
      <c r="G21" s="24"/>
      <c r="I21"/>
      <c r="J21"/>
      <c r="K21"/>
      <c r="L21"/>
    </row>
    <row r="22" spans="1:12" s="18" customFormat="1" x14ac:dyDescent="0.2">
      <c r="A22" s="25"/>
      <c r="B22" s="17"/>
      <c r="C22" s="21"/>
      <c r="D22" s="22"/>
      <c r="E22" s="23"/>
      <c r="F22" s="23"/>
      <c r="G22" s="24"/>
      <c r="I22"/>
      <c r="J22"/>
      <c r="K22"/>
      <c r="L22"/>
    </row>
    <row r="23" spans="1:12" s="18" customFormat="1" ht="30" x14ac:dyDescent="0.25">
      <c r="A23" s="25"/>
      <c r="B23" s="56">
        <v>1</v>
      </c>
      <c r="C23" s="52" t="s">
        <v>206</v>
      </c>
      <c r="D23" s="55" t="s">
        <v>9</v>
      </c>
      <c r="E23" s="66">
        <v>297</v>
      </c>
      <c r="F23" s="39"/>
      <c r="G23" s="45">
        <f>F23*E23</f>
        <v>0</v>
      </c>
      <c r="I23"/>
      <c r="J23"/>
      <c r="K23"/>
      <c r="L23"/>
    </row>
    <row r="24" spans="1:12" s="18" customFormat="1" ht="15" x14ac:dyDescent="0.25">
      <c r="A24" s="25"/>
      <c r="B24" s="56"/>
      <c r="C24" s="52"/>
      <c r="D24" s="55"/>
      <c r="E24" s="66"/>
      <c r="F24" s="39"/>
      <c r="G24" s="45"/>
      <c r="I24"/>
      <c r="J24"/>
      <c r="K24"/>
      <c r="L24"/>
    </row>
    <row r="25" spans="1:12" s="18" customFormat="1" ht="90" x14ac:dyDescent="0.25">
      <c r="A25" s="25"/>
      <c r="B25" s="56">
        <v>2</v>
      </c>
      <c r="C25" s="52" t="s">
        <v>42</v>
      </c>
      <c r="D25" s="38" t="s">
        <v>49</v>
      </c>
      <c r="E25" s="66">
        <v>236</v>
      </c>
      <c r="F25" s="39"/>
      <c r="G25" s="45">
        <f>F25*E25</f>
        <v>0</v>
      </c>
      <c r="I25"/>
      <c r="J25"/>
      <c r="K25"/>
      <c r="L25"/>
    </row>
    <row r="26" spans="1:12" s="18" customFormat="1" ht="15" x14ac:dyDescent="0.25">
      <c r="A26" s="25"/>
      <c r="B26" s="56"/>
      <c r="C26" s="52"/>
      <c r="D26" s="38"/>
      <c r="E26" s="66"/>
      <c r="F26" s="39"/>
      <c r="G26" s="45"/>
      <c r="I26"/>
      <c r="J26"/>
      <c r="K26"/>
      <c r="L26"/>
    </row>
    <row r="27" spans="1:12" s="18" customFormat="1" ht="60" x14ac:dyDescent="0.25">
      <c r="A27" s="25"/>
      <c r="B27" s="56">
        <v>3</v>
      </c>
      <c r="C27" s="52" t="s">
        <v>246</v>
      </c>
      <c r="D27" s="38" t="s">
        <v>49</v>
      </c>
      <c r="E27" s="23">
        <v>24</v>
      </c>
      <c r="F27" s="39"/>
      <c r="G27" s="45">
        <f>F27*E27</f>
        <v>0</v>
      </c>
      <c r="I27"/>
      <c r="J27"/>
      <c r="K27"/>
      <c r="L27"/>
    </row>
    <row r="28" spans="1:12" s="18" customFormat="1" ht="15" x14ac:dyDescent="0.25">
      <c r="A28" s="25"/>
      <c r="B28" s="56"/>
      <c r="C28" s="52"/>
      <c r="D28" s="38"/>
      <c r="E28" s="66"/>
      <c r="F28" s="39"/>
      <c r="G28" s="45"/>
      <c r="I28"/>
      <c r="J28"/>
      <c r="K28"/>
      <c r="L28"/>
    </row>
    <row r="29" spans="1:12" s="18" customFormat="1" ht="33" customHeight="1" x14ac:dyDescent="0.25">
      <c r="A29" s="25"/>
      <c r="B29" s="56">
        <v>4</v>
      </c>
      <c r="C29" s="52" t="s">
        <v>217</v>
      </c>
      <c r="D29" s="38" t="s">
        <v>49</v>
      </c>
      <c r="E29" s="66">
        <v>2.5</v>
      </c>
      <c r="F29" s="39"/>
      <c r="G29" s="45">
        <f>F29*E29</f>
        <v>0</v>
      </c>
      <c r="I29"/>
      <c r="J29"/>
      <c r="K29"/>
      <c r="L29"/>
    </row>
    <row r="30" spans="1:12" s="18" customFormat="1" ht="15" x14ac:dyDescent="0.25">
      <c r="A30" s="25"/>
      <c r="B30" s="56"/>
      <c r="C30" s="52"/>
      <c r="D30" s="55"/>
      <c r="E30" s="66"/>
      <c r="F30" s="39"/>
      <c r="G30" s="45"/>
      <c r="I30"/>
      <c r="J30"/>
      <c r="K30"/>
      <c r="L30"/>
    </row>
    <row r="31" spans="1:12" s="18" customFormat="1" x14ac:dyDescent="0.2">
      <c r="A31" s="25"/>
      <c r="B31" s="17"/>
      <c r="C31" s="16" t="s">
        <v>31</v>
      </c>
      <c r="D31" s="1"/>
      <c r="E31" s="3"/>
      <c r="F31" s="3"/>
      <c r="G31" s="7">
        <f>SUM(G23:G30)</f>
        <v>0</v>
      </c>
      <c r="I31"/>
      <c r="J31"/>
      <c r="K31"/>
      <c r="L31"/>
    </row>
    <row r="32" spans="1:12" s="18" customFormat="1" ht="15" x14ac:dyDescent="0.25">
      <c r="A32" s="25"/>
      <c r="B32" s="17"/>
      <c r="C32" s="21"/>
      <c r="D32" s="22"/>
      <c r="E32" s="23"/>
      <c r="F32" s="23"/>
      <c r="G32" s="45"/>
      <c r="I32"/>
      <c r="J32"/>
      <c r="K32"/>
      <c r="L32"/>
    </row>
    <row r="33" spans="1:12" s="18" customFormat="1" ht="15" x14ac:dyDescent="0.25">
      <c r="A33" s="25"/>
      <c r="B33" s="29" t="s">
        <v>4</v>
      </c>
      <c r="C33" s="11" t="s">
        <v>11</v>
      </c>
      <c r="D33"/>
      <c r="E33" s="2"/>
      <c r="F33" s="2"/>
      <c r="G33" s="45"/>
      <c r="I33"/>
      <c r="J33"/>
      <c r="K33"/>
      <c r="L33"/>
    </row>
    <row r="34" spans="1:12" s="18" customFormat="1" ht="15" x14ac:dyDescent="0.25">
      <c r="A34" s="25"/>
      <c r="B34" s="57"/>
      <c r="C34" s="84"/>
      <c r="D34" s="38"/>
      <c r="E34" s="45"/>
      <c r="F34" s="45"/>
      <c r="G34" s="45"/>
      <c r="I34"/>
      <c r="J34"/>
      <c r="K34"/>
      <c r="L34"/>
    </row>
    <row r="35" spans="1:12" ht="90" x14ac:dyDescent="0.25">
      <c r="B35" s="56">
        <v>1</v>
      </c>
      <c r="C35" s="44" t="s">
        <v>112</v>
      </c>
      <c r="D35" s="38"/>
      <c r="E35" s="45"/>
      <c r="F35" s="39"/>
      <c r="G35" s="45"/>
    </row>
    <row r="36" spans="1:12" ht="18" x14ac:dyDescent="0.25">
      <c r="B36" s="56"/>
      <c r="C36" s="44" t="s">
        <v>51</v>
      </c>
      <c r="D36" s="38" t="s">
        <v>48</v>
      </c>
      <c r="E36" s="45">
        <f>ROUND(0.3*H36,1)</f>
        <v>72.599999999999994</v>
      </c>
      <c r="F36" s="39"/>
      <c r="G36" s="45">
        <f>F36*E36</f>
        <v>0</v>
      </c>
      <c r="H36" s="18">
        <v>242</v>
      </c>
    </row>
    <row r="37" spans="1:12" ht="15" x14ac:dyDescent="0.25">
      <c r="B37" s="56"/>
      <c r="C37" s="44"/>
      <c r="D37" s="38"/>
      <c r="E37" s="45"/>
      <c r="F37" s="39"/>
      <c r="G37" s="45"/>
      <c r="J37" s="18"/>
    </row>
    <row r="38" spans="1:12" ht="18" x14ac:dyDescent="0.25">
      <c r="B38" s="56"/>
      <c r="C38" s="44" t="s">
        <v>56</v>
      </c>
      <c r="D38" s="38" t="s">
        <v>48</v>
      </c>
      <c r="E38" s="45">
        <f>ROUND(0.6*H36,1)</f>
        <v>145.19999999999999</v>
      </c>
      <c r="F38" s="39"/>
      <c r="G38" s="45">
        <f>F38*E38</f>
        <v>0</v>
      </c>
      <c r="I38" s="18"/>
      <c r="J38" s="18"/>
    </row>
    <row r="39" spans="1:12" ht="15" x14ac:dyDescent="0.25">
      <c r="B39" s="56"/>
      <c r="C39" s="44"/>
      <c r="D39" s="38"/>
      <c r="E39" s="45"/>
      <c r="F39" s="39"/>
      <c r="G39" s="45"/>
      <c r="I39" s="18"/>
      <c r="J39" s="18"/>
    </row>
    <row r="40" spans="1:12" ht="18" x14ac:dyDescent="0.25">
      <c r="B40" s="56"/>
      <c r="C40" s="44" t="s">
        <v>55</v>
      </c>
      <c r="D40" s="38" t="s">
        <v>48</v>
      </c>
      <c r="E40" s="45">
        <f>ROUND(0.1*H36,1)</f>
        <v>24.2</v>
      </c>
      <c r="F40" s="39"/>
      <c r="G40" s="45">
        <f>F40*E40</f>
        <v>0</v>
      </c>
      <c r="I40" s="18"/>
      <c r="J40" s="18"/>
    </row>
    <row r="41" spans="1:12" ht="15" x14ac:dyDescent="0.25">
      <c r="B41" s="56"/>
      <c r="C41" s="44"/>
      <c r="D41" s="38"/>
      <c r="E41" s="45"/>
      <c r="F41" s="39"/>
      <c r="G41" s="45"/>
      <c r="I41" s="18"/>
      <c r="J41" s="18"/>
    </row>
    <row r="42" spans="1:12" ht="30" x14ac:dyDescent="0.25">
      <c r="B42" s="56">
        <v>2</v>
      </c>
      <c r="C42" s="44" t="s">
        <v>26</v>
      </c>
      <c r="D42" s="38" t="s">
        <v>49</v>
      </c>
      <c r="E42" s="45">
        <v>139</v>
      </c>
      <c r="F42" s="39"/>
      <c r="G42" s="45">
        <f>F42*E42</f>
        <v>0</v>
      </c>
    </row>
    <row r="43" spans="1:12" ht="15" x14ac:dyDescent="0.25">
      <c r="B43" s="56"/>
      <c r="C43" s="44"/>
      <c r="D43" s="38"/>
      <c r="E43" s="45"/>
      <c r="F43" s="39"/>
      <c r="G43" s="45"/>
    </row>
    <row r="44" spans="1:12" ht="60" x14ac:dyDescent="0.25">
      <c r="B44" s="56">
        <v>3</v>
      </c>
      <c r="C44" s="44" t="s">
        <v>255</v>
      </c>
      <c r="D44" s="38" t="s">
        <v>48</v>
      </c>
      <c r="E44" s="45">
        <v>56</v>
      </c>
      <c r="F44" s="39"/>
      <c r="G44" s="45">
        <f>F44*E44</f>
        <v>0</v>
      </c>
    </row>
    <row r="45" spans="1:12" ht="15" x14ac:dyDescent="0.25">
      <c r="B45" s="56"/>
      <c r="C45" s="44"/>
      <c r="D45" s="38"/>
      <c r="E45" s="45"/>
      <c r="F45" s="39"/>
      <c r="G45" s="45"/>
    </row>
    <row r="46" spans="1:12" ht="75" x14ac:dyDescent="0.25">
      <c r="B46" s="56">
        <v>4</v>
      </c>
      <c r="C46" s="44" t="s">
        <v>248</v>
      </c>
      <c r="D46" s="38" t="s">
        <v>48</v>
      </c>
      <c r="E46" s="45">
        <v>116</v>
      </c>
      <c r="F46" s="39"/>
      <c r="G46" s="45">
        <f>+E46*F46</f>
        <v>0</v>
      </c>
      <c r="H46" s="35"/>
    </row>
    <row r="47" spans="1:12" ht="15" x14ac:dyDescent="0.25">
      <c r="B47" s="56"/>
      <c r="C47" s="44"/>
      <c r="D47" s="38"/>
      <c r="E47" s="45"/>
      <c r="F47" s="39"/>
      <c r="G47" s="45"/>
      <c r="H47" s="35"/>
    </row>
    <row r="48" spans="1:12" ht="60" x14ac:dyDescent="0.25">
      <c r="B48" s="56">
        <v>5</v>
      </c>
      <c r="C48" s="44" t="s">
        <v>249</v>
      </c>
      <c r="D48" s="38" t="s">
        <v>48</v>
      </c>
      <c r="E48" s="45">
        <v>64</v>
      </c>
      <c r="F48" s="39"/>
      <c r="G48" s="45">
        <f>+E48*F48</f>
        <v>0</v>
      </c>
      <c r="H48" s="35"/>
    </row>
    <row r="49" spans="2:8" ht="15" x14ac:dyDescent="0.25">
      <c r="B49" s="56"/>
      <c r="C49" s="44"/>
      <c r="D49" s="38"/>
      <c r="E49" s="45"/>
      <c r="F49" s="39"/>
      <c r="G49" s="45"/>
      <c r="H49" s="35"/>
    </row>
    <row r="50" spans="2:8" x14ac:dyDescent="0.2">
      <c r="C50" s="16" t="s">
        <v>13</v>
      </c>
      <c r="D50" s="1"/>
      <c r="E50" s="3"/>
      <c r="F50" s="3"/>
      <c r="G50" s="7">
        <f>SUM(G35:G49)</f>
        <v>0</v>
      </c>
    </row>
    <row r="52" spans="2:8" x14ac:dyDescent="0.2">
      <c r="B52" s="29" t="s">
        <v>6</v>
      </c>
      <c r="C52" s="11" t="s">
        <v>5</v>
      </c>
    </row>
    <row r="53" spans="2:8" x14ac:dyDescent="0.2">
      <c r="B53" s="29"/>
      <c r="C53" s="11"/>
    </row>
    <row r="54" spans="2:8" ht="75" x14ac:dyDescent="0.25">
      <c r="B54" s="56">
        <v>1</v>
      </c>
      <c r="C54" s="44" t="s">
        <v>213</v>
      </c>
      <c r="D54" s="38" t="s">
        <v>9</v>
      </c>
      <c r="E54" s="45">
        <f>E13</f>
        <v>210.5</v>
      </c>
      <c r="F54" s="39"/>
      <c r="G54" s="45">
        <f>+E54*F54</f>
        <v>0</v>
      </c>
    </row>
    <row r="55" spans="2:8" ht="15" x14ac:dyDescent="0.25">
      <c r="B55" s="56"/>
      <c r="C55" s="44"/>
      <c r="D55" s="38"/>
      <c r="E55" s="45"/>
      <c r="F55" s="39"/>
      <c r="G55" s="45"/>
    </row>
    <row r="56" spans="2:8" ht="90" customHeight="1" x14ac:dyDescent="0.25">
      <c r="B56" s="56">
        <v>2</v>
      </c>
      <c r="C56" s="44" t="s">
        <v>39</v>
      </c>
      <c r="D56" s="38"/>
      <c r="E56" s="45"/>
      <c r="F56" s="39"/>
      <c r="G56" s="45"/>
    </row>
    <row r="57" spans="2:8" ht="15" x14ac:dyDescent="0.25">
      <c r="B57" s="56"/>
      <c r="C57" s="50" t="s">
        <v>44</v>
      </c>
      <c r="D57" s="38" t="s">
        <v>10</v>
      </c>
      <c r="E57" s="45">
        <v>18</v>
      </c>
      <c r="F57" s="39"/>
      <c r="G57" s="45">
        <f>+E57*F57</f>
        <v>0</v>
      </c>
    </row>
    <row r="58" spans="2:8" ht="15" x14ac:dyDescent="0.25">
      <c r="B58" s="56"/>
      <c r="C58" s="50" t="s">
        <v>45</v>
      </c>
      <c r="D58" s="38" t="s">
        <v>10</v>
      </c>
      <c r="E58" s="45">
        <v>6</v>
      </c>
      <c r="F58" s="39"/>
      <c r="G58" s="45">
        <f>+E58*F58</f>
        <v>0</v>
      </c>
    </row>
    <row r="59" spans="2:8" ht="15" x14ac:dyDescent="0.25">
      <c r="B59" s="56"/>
      <c r="C59" s="50"/>
      <c r="D59" s="38"/>
      <c r="E59" s="45"/>
      <c r="F59" s="39"/>
      <c r="G59" s="45"/>
    </row>
    <row r="60" spans="2:8" ht="92.25" customHeight="1" x14ac:dyDescent="0.25">
      <c r="B60" s="56">
        <v>3</v>
      </c>
      <c r="C60" s="44" t="s">
        <v>38</v>
      </c>
      <c r="D60" s="38"/>
      <c r="E60" s="45"/>
      <c r="F60" s="39"/>
      <c r="G60" s="45"/>
    </row>
    <row r="61" spans="2:8" ht="15" x14ac:dyDescent="0.25">
      <c r="B61" s="56"/>
      <c r="C61" s="50" t="s">
        <v>46</v>
      </c>
      <c r="D61" s="38" t="s">
        <v>10</v>
      </c>
      <c r="E61" s="45">
        <v>1</v>
      </c>
      <c r="F61" s="39"/>
      <c r="G61" s="45">
        <f>+E61*F61</f>
        <v>0</v>
      </c>
    </row>
    <row r="62" spans="2:8" ht="15" x14ac:dyDescent="0.25">
      <c r="B62" s="56"/>
      <c r="C62" s="44"/>
      <c r="D62" s="38"/>
      <c r="E62" s="45"/>
      <c r="F62" s="39"/>
      <c r="G62" s="45"/>
    </row>
    <row r="63" spans="2:8" ht="90" x14ac:dyDescent="0.25">
      <c r="B63" s="56">
        <v>4</v>
      </c>
      <c r="C63" s="44" t="s">
        <v>252</v>
      </c>
      <c r="D63" s="38" t="s">
        <v>10</v>
      </c>
      <c r="E63" s="45">
        <v>25</v>
      </c>
      <c r="F63" s="39"/>
      <c r="G63" s="45">
        <f>+E63*F63</f>
        <v>0</v>
      </c>
    </row>
    <row r="64" spans="2:8" ht="15" x14ac:dyDescent="0.25">
      <c r="B64" s="56"/>
      <c r="C64" s="44"/>
      <c r="D64" s="38"/>
      <c r="E64" s="45"/>
      <c r="F64" s="39"/>
      <c r="G64" s="45"/>
    </row>
    <row r="65" spans="2:12" ht="61.5" customHeight="1" x14ac:dyDescent="0.25">
      <c r="B65" s="56">
        <v>5</v>
      </c>
      <c r="C65" s="53" t="s">
        <v>208</v>
      </c>
      <c r="D65" s="38" t="s">
        <v>10</v>
      </c>
      <c r="E65" s="45">
        <v>1</v>
      </c>
      <c r="F65" s="39"/>
      <c r="G65" s="45">
        <f>+E65*F65</f>
        <v>0</v>
      </c>
    </row>
    <row r="66" spans="2:12" ht="15" x14ac:dyDescent="0.25">
      <c r="B66" s="56"/>
      <c r="C66" s="44"/>
      <c r="D66" s="38"/>
      <c r="E66" s="45"/>
      <c r="F66" s="39"/>
      <c r="G66" s="45"/>
    </row>
    <row r="67" spans="2:12" ht="30" x14ac:dyDescent="0.25">
      <c r="B67" s="56">
        <v>6</v>
      </c>
      <c r="C67" s="44" t="s">
        <v>214</v>
      </c>
      <c r="D67" s="38" t="s">
        <v>10</v>
      </c>
      <c r="E67" s="45">
        <v>20</v>
      </c>
      <c r="F67" s="39"/>
      <c r="G67" s="45">
        <f>+E67*F67</f>
        <v>0</v>
      </c>
    </row>
    <row r="68" spans="2:12" ht="15" x14ac:dyDescent="0.25">
      <c r="B68" s="56"/>
      <c r="C68" s="44"/>
      <c r="D68" s="38"/>
      <c r="E68" s="45"/>
      <c r="F68" s="39"/>
      <c r="G68" s="45"/>
    </row>
    <row r="69" spans="2:12" ht="15" x14ac:dyDescent="0.25">
      <c r="B69" s="56">
        <v>7</v>
      </c>
      <c r="C69" s="44" t="s">
        <v>209</v>
      </c>
      <c r="D69" s="38" t="s">
        <v>10</v>
      </c>
      <c r="E69" s="45">
        <v>1</v>
      </c>
      <c r="F69" s="39"/>
      <c r="G69" s="45">
        <f>+E69*F69</f>
        <v>0</v>
      </c>
    </row>
    <row r="70" spans="2:12" x14ac:dyDescent="0.2">
      <c r="F70" s="4"/>
      <c r="G70" s="5"/>
    </row>
    <row r="71" spans="2:12" x14ac:dyDescent="0.2">
      <c r="C71" s="16" t="s">
        <v>14</v>
      </c>
      <c r="D71" s="1"/>
      <c r="E71" s="3"/>
      <c r="F71" s="3"/>
      <c r="G71" s="7">
        <f>SUM(G54:G70)</f>
        <v>0</v>
      </c>
    </row>
    <row r="72" spans="2:12" x14ac:dyDescent="0.2">
      <c r="C72" s="11"/>
      <c r="G72" s="6"/>
    </row>
    <row r="73" spans="2:12" x14ac:dyDescent="0.2">
      <c r="B73" s="29" t="s">
        <v>16</v>
      </c>
      <c r="C73" s="11" t="s">
        <v>7</v>
      </c>
      <c r="L73" s="12"/>
    </row>
    <row r="74" spans="2:12" x14ac:dyDescent="0.2">
      <c r="B74" s="29"/>
      <c r="C74" s="11"/>
      <c r="L74" s="12"/>
    </row>
    <row r="75" spans="2:12" ht="30" x14ac:dyDescent="0.25">
      <c r="B75" s="56">
        <v>1</v>
      </c>
      <c r="C75" s="44" t="s">
        <v>62</v>
      </c>
      <c r="D75" s="38" t="s">
        <v>49</v>
      </c>
      <c r="E75" s="45">
        <f>E25</f>
        <v>236</v>
      </c>
      <c r="F75" s="39"/>
      <c r="G75" s="45">
        <f t="shared" ref="G75:G83" si="0">+E75*F75</f>
        <v>0</v>
      </c>
      <c r="L75" s="12"/>
    </row>
    <row r="76" spans="2:12" ht="15" x14ac:dyDescent="0.25">
      <c r="B76" s="56"/>
      <c r="C76" s="44"/>
      <c r="D76" s="38"/>
      <c r="E76" s="45"/>
      <c r="F76" s="39"/>
      <c r="G76" s="45"/>
      <c r="L76" s="12"/>
    </row>
    <row r="77" spans="2:12" ht="30" x14ac:dyDescent="0.25">
      <c r="B77" s="56">
        <v>2</v>
      </c>
      <c r="C77" s="44" t="s">
        <v>61</v>
      </c>
      <c r="D77" s="38" t="s">
        <v>9</v>
      </c>
      <c r="E77" s="45">
        <f>E23</f>
        <v>297</v>
      </c>
      <c r="F77" s="39"/>
      <c r="G77" s="45">
        <f t="shared" si="0"/>
        <v>0</v>
      </c>
      <c r="L77" s="12"/>
    </row>
    <row r="78" spans="2:12" ht="15" x14ac:dyDescent="0.25">
      <c r="B78" s="56"/>
      <c r="C78" s="44"/>
      <c r="D78" s="38"/>
      <c r="E78" s="45"/>
      <c r="F78" s="39"/>
      <c r="G78" s="45"/>
      <c r="L78" s="12"/>
    </row>
    <row r="79" spans="2:12" ht="30" x14ac:dyDescent="0.25">
      <c r="B79" s="56">
        <v>3</v>
      </c>
      <c r="C79" s="44" t="s">
        <v>33</v>
      </c>
      <c r="D79" s="38" t="s">
        <v>49</v>
      </c>
      <c r="E79" s="45">
        <f>E75</f>
        <v>236</v>
      </c>
      <c r="F79" s="39"/>
      <c r="G79" s="45">
        <f t="shared" si="0"/>
        <v>0</v>
      </c>
      <c r="L79" s="12"/>
    </row>
    <row r="80" spans="2:12" ht="15" x14ac:dyDescent="0.25">
      <c r="B80" s="56"/>
      <c r="C80" s="44"/>
      <c r="D80" s="38"/>
      <c r="E80" s="45"/>
      <c r="F80" s="39"/>
      <c r="G80" s="45"/>
      <c r="L80" s="12"/>
    </row>
    <row r="81" spans="1:12" ht="31.5" customHeight="1" x14ac:dyDescent="0.25">
      <c r="B81" s="56">
        <v>4</v>
      </c>
      <c r="C81" s="44" t="s">
        <v>63</v>
      </c>
      <c r="D81" s="38" t="s">
        <v>49</v>
      </c>
      <c r="E81" s="45">
        <f>E79+E27</f>
        <v>260</v>
      </c>
      <c r="F81" s="39"/>
      <c r="G81" s="45">
        <f t="shared" si="0"/>
        <v>0</v>
      </c>
      <c r="L81" s="12"/>
    </row>
    <row r="82" spans="1:12" ht="15" x14ac:dyDescent="0.25">
      <c r="B82" s="56"/>
      <c r="C82" s="44"/>
      <c r="D82" s="38"/>
      <c r="E82" s="45"/>
      <c r="F82" s="39"/>
      <c r="G82" s="45"/>
      <c r="L82" s="12"/>
    </row>
    <row r="83" spans="1:12" ht="30" x14ac:dyDescent="0.25">
      <c r="B83" s="56">
        <v>5</v>
      </c>
      <c r="C83" s="44" t="s">
        <v>34</v>
      </c>
      <c r="D83" s="38" t="s">
        <v>49</v>
      </c>
      <c r="E83" s="45">
        <f>E81</f>
        <v>260</v>
      </c>
      <c r="F83" s="39"/>
      <c r="G83" s="45">
        <f t="shared" si="0"/>
        <v>0</v>
      </c>
      <c r="L83" s="12"/>
    </row>
    <row r="84" spans="1:12" s="18" customFormat="1" x14ac:dyDescent="0.2">
      <c r="A84" s="25"/>
      <c r="B84" s="17"/>
      <c r="C84" s="16" t="s">
        <v>15</v>
      </c>
      <c r="D84" s="1"/>
      <c r="E84" s="3"/>
      <c r="F84" s="3"/>
      <c r="G84" s="7">
        <f>SUM(G74:G83)</f>
        <v>0</v>
      </c>
      <c r="I84"/>
      <c r="J84"/>
      <c r="K84"/>
      <c r="L84"/>
    </row>
    <row r="89" spans="1:12" s="18" customFormat="1" x14ac:dyDescent="0.2">
      <c r="A89" s="25"/>
      <c r="B89" s="17"/>
      <c r="C89"/>
      <c r="D89"/>
      <c r="E89" s="2"/>
      <c r="F89" s="2"/>
      <c r="G89" s="2"/>
      <c r="I89"/>
      <c r="J89"/>
      <c r="K89"/>
      <c r="L89"/>
    </row>
    <row r="90" spans="1:12" s="18" customFormat="1" x14ac:dyDescent="0.2">
      <c r="A90" s="25"/>
      <c r="B90" s="17"/>
      <c r="C90"/>
      <c r="D90"/>
      <c r="E90" s="2"/>
      <c r="F90" s="2"/>
      <c r="G90" s="2"/>
      <c r="I90"/>
      <c r="J90"/>
      <c r="K90"/>
      <c r="L90"/>
    </row>
    <row r="103" spans="3:3" x14ac:dyDescent="0.2">
      <c r="C103" s="20"/>
    </row>
  </sheetData>
  <mergeCells count="10">
    <mergeCell ref="D7:F7"/>
    <mergeCell ref="D8:F8"/>
    <mergeCell ref="D9:F9"/>
    <mergeCell ref="D10:F10"/>
    <mergeCell ref="B1:G1"/>
    <mergeCell ref="B2:G2"/>
    <mergeCell ref="B3:G3"/>
    <mergeCell ref="B4:G4"/>
    <mergeCell ref="D5:F5"/>
    <mergeCell ref="D6:F6"/>
  </mergeCells>
  <printOptions gridLines="1"/>
  <pageMargins left="1.1023622047244095" right="0.19685039370078741" top="0.70866141732283472" bottom="0.47244094488188981" header="0" footer="0"/>
  <pageSetup paperSize="9" orientation="portrait" r:id="rId1"/>
  <headerFooter alignWithMargins="0">
    <oddHeader>&amp;L&amp;"Arial Narrow,Navadno"&amp;9KANALIZACIJA MALE ŽABLJE&amp;C&amp;"Arial Narrow,Navadno"&amp;9FB1 - HIŠNI PRIKLJUČKI&amp;R&amp;"Arial Narrow,Navadno"&amp;9DETAJL INFRASTRUKTURA d.o.o., NA PRODU 13, Vipava</oddHeader>
    <oddFooter>&amp;C&amp;9stran&amp;P</oddFooter>
  </headerFooter>
  <rowBreaks count="1" manualBreakCount="1">
    <brk id="10" min="1" max="6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113"/>
  <sheetViews>
    <sheetView view="pageBreakPreview" zoomScaleNormal="100" zoomScaleSheetLayoutView="100" workbookViewId="0">
      <selection activeCell="G12" sqref="G12"/>
    </sheetView>
  </sheetViews>
  <sheetFormatPr defaultRowHeight="12.75" x14ac:dyDescent="0.2"/>
  <cols>
    <col min="1" max="1" width="9.140625" style="25"/>
    <col min="2" max="2" width="6.7109375" style="17" customWidth="1"/>
    <col min="3" max="3" width="42.7109375" style="12" customWidth="1"/>
    <col min="4" max="4" width="8.140625" customWidth="1"/>
    <col min="5" max="5" width="9.140625" style="2" customWidth="1"/>
    <col min="6" max="6" width="9.42578125" style="2" customWidth="1"/>
    <col min="7" max="7" width="13.85546875" style="2" customWidth="1"/>
    <col min="8" max="8" width="14.7109375" style="18" customWidth="1"/>
    <col min="9" max="10" width="11.7109375" bestFit="1" customWidth="1"/>
  </cols>
  <sheetData>
    <row r="1" spans="1:12" ht="38.25" customHeight="1" x14ac:dyDescent="0.25">
      <c r="B1" s="248" t="s">
        <v>53</v>
      </c>
      <c r="C1" s="249"/>
      <c r="D1" s="249"/>
      <c r="E1" s="249"/>
      <c r="F1" s="249"/>
      <c r="G1" s="249"/>
    </row>
    <row r="2" spans="1:12" ht="16.5" x14ac:dyDescent="0.25">
      <c r="B2" s="250" t="s">
        <v>219</v>
      </c>
      <c r="C2" s="250"/>
      <c r="D2" s="250"/>
      <c r="E2" s="250"/>
      <c r="F2" s="250"/>
      <c r="G2" s="250"/>
    </row>
    <row r="3" spans="1:12" ht="18" customHeight="1" x14ac:dyDescent="0.25">
      <c r="B3" s="250" t="s">
        <v>18</v>
      </c>
      <c r="C3" s="250"/>
      <c r="D3" s="250"/>
      <c r="E3" s="250"/>
      <c r="F3" s="250"/>
      <c r="G3" s="250"/>
    </row>
    <row r="4" spans="1:12" ht="13.5" thickBot="1" x14ac:dyDescent="0.25">
      <c r="B4" s="251"/>
      <c r="C4" s="251"/>
      <c r="D4" s="251"/>
      <c r="E4" s="251"/>
      <c r="F4" s="251"/>
      <c r="G4" s="251"/>
    </row>
    <row r="5" spans="1:12" ht="15" x14ac:dyDescent="0.2">
      <c r="B5" s="26" t="s">
        <v>0</v>
      </c>
      <c r="C5" s="13" t="s">
        <v>1</v>
      </c>
      <c r="D5" s="252"/>
      <c r="E5" s="252"/>
      <c r="F5" s="252"/>
      <c r="G5" s="8">
        <f>+G19</f>
        <v>0</v>
      </c>
    </row>
    <row r="6" spans="1:12" ht="15" x14ac:dyDescent="0.2">
      <c r="B6" s="27" t="s">
        <v>2</v>
      </c>
      <c r="C6" s="14" t="s">
        <v>30</v>
      </c>
      <c r="D6" s="245"/>
      <c r="E6" s="245"/>
      <c r="F6" s="245"/>
      <c r="G6" s="9">
        <f>G29</f>
        <v>0</v>
      </c>
    </row>
    <row r="7" spans="1:12" s="18" customFormat="1" ht="15" x14ac:dyDescent="0.2">
      <c r="A7" s="25"/>
      <c r="B7" s="27" t="s">
        <v>4</v>
      </c>
      <c r="C7" s="14" t="s">
        <v>3</v>
      </c>
      <c r="D7" s="245"/>
      <c r="E7" s="245"/>
      <c r="F7" s="245"/>
      <c r="G7" s="9">
        <f>+G65</f>
        <v>0</v>
      </c>
      <c r="I7"/>
      <c r="J7"/>
      <c r="K7"/>
      <c r="L7"/>
    </row>
    <row r="8" spans="1:12" s="18" customFormat="1" ht="15" x14ac:dyDescent="0.2">
      <c r="A8" s="25"/>
      <c r="B8" s="27" t="s">
        <v>6</v>
      </c>
      <c r="C8" s="14" t="s">
        <v>5</v>
      </c>
      <c r="D8" s="245"/>
      <c r="E8" s="245"/>
      <c r="F8" s="245"/>
      <c r="G8" s="9">
        <f>+G81</f>
        <v>0</v>
      </c>
      <c r="I8"/>
      <c r="J8"/>
      <c r="K8"/>
      <c r="L8"/>
    </row>
    <row r="9" spans="1:12" s="18" customFormat="1" ht="15.75" thickBot="1" x14ac:dyDescent="0.25">
      <c r="A9" s="25"/>
      <c r="B9" s="28" t="s">
        <v>16</v>
      </c>
      <c r="C9" s="15" t="s">
        <v>7</v>
      </c>
      <c r="D9" s="246"/>
      <c r="E9" s="246"/>
      <c r="F9" s="246"/>
      <c r="G9" s="10">
        <f>+G94</f>
        <v>0</v>
      </c>
      <c r="I9"/>
      <c r="J9"/>
      <c r="K9"/>
      <c r="L9"/>
    </row>
    <row r="10" spans="1:12" s="18" customFormat="1" ht="16.5" thickTop="1" thickBot="1" x14ac:dyDescent="0.25">
      <c r="A10" s="25"/>
      <c r="B10" s="32"/>
      <c r="C10" s="33" t="s">
        <v>24</v>
      </c>
      <c r="D10" s="247"/>
      <c r="E10" s="247"/>
      <c r="F10" s="247"/>
      <c r="G10" s="34">
        <f>SUM(G5:G9)</f>
        <v>0</v>
      </c>
      <c r="I10"/>
      <c r="J10"/>
      <c r="K10"/>
      <c r="L10"/>
    </row>
    <row r="11" spans="1:12" s="18" customFormat="1" x14ac:dyDescent="0.2">
      <c r="A11" s="25"/>
      <c r="B11" s="29" t="s">
        <v>0</v>
      </c>
      <c r="C11" s="11" t="s">
        <v>8</v>
      </c>
      <c r="D11"/>
      <c r="E11" s="2"/>
      <c r="F11" s="2"/>
      <c r="G11" s="2"/>
      <c r="I11"/>
      <c r="J11"/>
      <c r="K11"/>
      <c r="L11"/>
    </row>
    <row r="12" spans="1:12" ht="15" x14ac:dyDescent="0.25">
      <c r="B12" s="56"/>
      <c r="C12" s="50"/>
      <c r="D12" s="38"/>
      <c r="E12" s="45"/>
      <c r="F12" s="45"/>
      <c r="G12" s="45"/>
    </row>
    <row r="13" spans="1:12" s="18" customFormat="1" ht="15.75" customHeight="1" x14ac:dyDescent="0.25">
      <c r="A13" s="25"/>
      <c r="B13" s="56">
        <v>1</v>
      </c>
      <c r="C13" s="44" t="s">
        <v>25</v>
      </c>
      <c r="D13" s="38" t="s">
        <v>9</v>
      </c>
      <c r="E13" s="45">
        <v>39.5</v>
      </c>
      <c r="F13" s="39"/>
      <c r="G13" s="45">
        <f>+E13*F13</f>
        <v>0</v>
      </c>
      <c r="I13"/>
      <c r="J13"/>
      <c r="K13"/>
      <c r="L13"/>
    </row>
    <row r="14" spans="1:12" s="18" customFormat="1" ht="15" x14ac:dyDescent="0.25">
      <c r="A14" s="25"/>
      <c r="B14" s="56"/>
      <c r="C14" s="83"/>
      <c r="D14" s="38"/>
      <c r="E14" s="45"/>
      <c r="F14" s="39"/>
      <c r="G14" s="45"/>
      <c r="I14"/>
      <c r="J14"/>
      <c r="K14"/>
      <c r="L14"/>
    </row>
    <row r="15" spans="1:12" s="18" customFormat="1" ht="30" x14ac:dyDescent="0.25">
      <c r="A15" s="25"/>
      <c r="B15" s="56">
        <v>2</v>
      </c>
      <c r="C15" s="44" t="s">
        <v>17</v>
      </c>
      <c r="D15" s="38" t="s">
        <v>10</v>
      </c>
      <c r="E15" s="45">
        <v>12</v>
      </c>
      <c r="F15" s="39"/>
      <c r="G15" s="45">
        <f>+E15*F15</f>
        <v>0</v>
      </c>
      <c r="I15"/>
      <c r="J15"/>
      <c r="K15"/>
      <c r="L15"/>
    </row>
    <row r="16" spans="1:12" s="18" customFormat="1" ht="15" x14ac:dyDescent="0.25">
      <c r="A16" s="25"/>
      <c r="B16" s="56"/>
      <c r="C16" s="44"/>
      <c r="D16" s="38"/>
      <c r="E16" s="45"/>
      <c r="F16" s="39"/>
      <c r="G16" s="45"/>
      <c r="I16"/>
      <c r="J16"/>
      <c r="K16"/>
      <c r="L16"/>
    </row>
    <row r="17" spans="1:12" s="18" customFormat="1" ht="45" x14ac:dyDescent="0.25">
      <c r="A17" s="25"/>
      <c r="B17" s="56">
        <v>3</v>
      </c>
      <c r="C17" s="44" t="s">
        <v>43</v>
      </c>
      <c r="D17" s="38" t="s">
        <v>10</v>
      </c>
      <c r="E17" s="45">
        <v>6</v>
      </c>
      <c r="F17" s="39"/>
      <c r="G17" s="45">
        <f>+E17*F17</f>
        <v>0</v>
      </c>
      <c r="I17"/>
      <c r="J17"/>
      <c r="K17"/>
      <c r="L17"/>
    </row>
    <row r="18" spans="1:12" s="18" customFormat="1" ht="15" x14ac:dyDescent="0.25">
      <c r="A18" s="25"/>
      <c r="B18" s="56"/>
      <c r="C18" s="44"/>
      <c r="D18" s="38"/>
      <c r="E18" s="45"/>
      <c r="F18" s="39"/>
      <c r="G18" s="45"/>
      <c r="I18"/>
      <c r="J18"/>
      <c r="K18"/>
      <c r="L18"/>
    </row>
    <row r="19" spans="1:12" s="18" customFormat="1" x14ac:dyDescent="0.2">
      <c r="A19" s="25"/>
      <c r="B19" s="17"/>
      <c r="C19" s="16" t="s">
        <v>12</v>
      </c>
      <c r="D19" s="1"/>
      <c r="E19" s="3"/>
      <c r="F19" s="3"/>
      <c r="G19" s="7">
        <f>SUM(G13:G18)</f>
        <v>0</v>
      </c>
      <c r="I19"/>
      <c r="J19"/>
      <c r="K19"/>
      <c r="L19"/>
    </row>
    <row r="20" spans="1:12" s="18" customFormat="1" x14ac:dyDescent="0.2">
      <c r="A20" s="25"/>
      <c r="B20" s="17"/>
      <c r="C20" s="21"/>
      <c r="D20" s="22"/>
      <c r="E20" s="23"/>
      <c r="F20" s="23"/>
      <c r="G20" s="24"/>
      <c r="I20"/>
      <c r="J20"/>
      <c r="K20"/>
      <c r="L20"/>
    </row>
    <row r="21" spans="1:12" s="18" customFormat="1" x14ac:dyDescent="0.2">
      <c r="A21" s="25"/>
      <c r="B21" s="29" t="s">
        <v>2</v>
      </c>
      <c r="C21" s="21" t="s">
        <v>30</v>
      </c>
      <c r="D21" s="22"/>
      <c r="E21" s="23"/>
      <c r="F21" s="23"/>
      <c r="G21" s="24"/>
      <c r="I21"/>
      <c r="J21"/>
      <c r="K21"/>
      <c r="L21"/>
    </row>
    <row r="22" spans="1:12" s="18" customFormat="1" x14ac:dyDescent="0.2">
      <c r="A22" s="25"/>
      <c r="B22" s="17"/>
      <c r="C22" s="21"/>
      <c r="D22" s="22"/>
      <c r="E22" s="23"/>
      <c r="F22" s="23"/>
      <c r="G22" s="24"/>
      <c r="I22"/>
      <c r="J22"/>
      <c r="K22"/>
      <c r="L22"/>
    </row>
    <row r="23" spans="1:12" s="18" customFormat="1" ht="30" x14ac:dyDescent="0.25">
      <c r="A23" s="25"/>
      <c r="B23" s="56">
        <v>1</v>
      </c>
      <c r="C23" s="52" t="s">
        <v>206</v>
      </c>
      <c r="D23" s="55" t="s">
        <v>9</v>
      </c>
      <c r="E23" s="66">
        <v>30</v>
      </c>
      <c r="F23" s="39"/>
      <c r="G23" s="45">
        <f>F23*E23</f>
        <v>0</v>
      </c>
      <c r="I23"/>
      <c r="J23"/>
      <c r="K23"/>
      <c r="L23"/>
    </row>
    <row r="24" spans="1:12" s="18" customFormat="1" ht="15" x14ac:dyDescent="0.25">
      <c r="A24" s="25"/>
      <c r="B24" s="56"/>
      <c r="C24" s="52"/>
      <c r="D24" s="55"/>
      <c r="E24" s="66"/>
      <c r="F24" s="39"/>
      <c r="G24" s="45"/>
      <c r="I24"/>
      <c r="J24"/>
      <c r="K24"/>
      <c r="L24"/>
    </row>
    <row r="25" spans="1:12" s="18" customFormat="1" ht="90" x14ac:dyDescent="0.25">
      <c r="A25" s="25"/>
      <c r="B25" s="56">
        <v>2</v>
      </c>
      <c r="C25" s="52" t="s">
        <v>42</v>
      </c>
      <c r="D25" s="38" t="s">
        <v>49</v>
      </c>
      <c r="E25" s="66">
        <v>23</v>
      </c>
      <c r="F25" s="39"/>
      <c r="G25" s="45">
        <f>F25*E25</f>
        <v>0</v>
      </c>
      <c r="I25"/>
      <c r="J25"/>
      <c r="K25"/>
      <c r="L25"/>
    </row>
    <row r="26" spans="1:12" s="18" customFormat="1" ht="15" x14ac:dyDescent="0.25">
      <c r="A26" s="25"/>
      <c r="B26" s="56"/>
      <c r="C26" s="52"/>
      <c r="D26" s="38"/>
      <c r="E26" s="66"/>
      <c r="F26" s="39"/>
      <c r="G26" s="45"/>
      <c r="I26"/>
      <c r="J26"/>
      <c r="K26"/>
      <c r="L26"/>
    </row>
    <row r="27" spans="1:12" s="18" customFormat="1" ht="60" x14ac:dyDescent="0.25">
      <c r="A27" s="25"/>
      <c r="B27" s="56">
        <v>3</v>
      </c>
      <c r="C27" s="52" t="s">
        <v>246</v>
      </c>
      <c r="D27" s="38" t="s">
        <v>49</v>
      </c>
      <c r="E27" s="23">
        <v>4</v>
      </c>
      <c r="F27" s="39"/>
      <c r="G27" s="45">
        <f>F27*E27</f>
        <v>0</v>
      </c>
      <c r="I27"/>
      <c r="J27"/>
      <c r="K27"/>
      <c r="L27"/>
    </row>
    <row r="28" spans="1:12" s="18" customFormat="1" ht="15" x14ac:dyDescent="0.25">
      <c r="A28" s="25"/>
      <c r="B28" s="56"/>
      <c r="C28" s="52"/>
      <c r="D28" s="38"/>
      <c r="E28" s="66"/>
      <c r="F28" s="39"/>
      <c r="G28" s="45"/>
      <c r="I28"/>
      <c r="J28"/>
      <c r="K28"/>
      <c r="L28"/>
    </row>
    <row r="29" spans="1:12" s="18" customFormat="1" x14ac:dyDescent="0.2">
      <c r="A29" s="25"/>
      <c r="B29" s="17"/>
      <c r="C29" s="16" t="s">
        <v>31</v>
      </c>
      <c r="D29" s="1"/>
      <c r="E29" s="3"/>
      <c r="F29" s="3"/>
      <c r="G29" s="7">
        <f>SUM(G23:G28)</f>
        <v>0</v>
      </c>
      <c r="I29"/>
      <c r="J29"/>
      <c r="K29"/>
      <c r="L29"/>
    </row>
    <row r="30" spans="1:12" s="18" customFormat="1" ht="15" x14ac:dyDescent="0.25">
      <c r="A30" s="25"/>
      <c r="B30" s="17"/>
      <c r="C30" s="21"/>
      <c r="D30" s="22"/>
      <c r="E30" s="23"/>
      <c r="F30" s="23"/>
      <c r="G30" s="45"/>
      <c r="I30"/>
      <c r="J30"/>
      <c r="K30"/>
      <c r="L30"/>
    </row>
    <row r="31" spans="1:12" s="18" customFormat="1" ht="15" x14ac:dyDescent="0.25">
      <c r="A31" s="25"/>
      <c r="B31" s="29" t="s">
        <v>4</v>
      </c>
      <c r="C31" s="11" t="s">
        <v>11</v>
      </c>
      <c r="D31"/>
      <c r="E31" s="2"/>
      <c r="F31" s="2"/>
      <c r="G31" s="45"/>
      <c r="I31"/>
      <c r="J31"/>
      <c r="K31"/>
      <c r="L31"/>
    </row>
    <row r="32" spans="1:12" s="18" customFormat="1" ht="15" x14ac:dyDescent="0.25">
      <c r="A32" s="25"/>
      <c r="B32" s="57"/>
      <c r="C32" s="84"/>
      <c r="D32" s="38"/>
      <c r="E32" s="45"/>
      <c r="F32" s="45"/>
      <c r="G32" s="45"/>
      <c r="I32"/>
      <c r="J32"/>
      <c r="K32"/>
      <c r="L32"/>
    </row>
    <row r="33" spans="1:12" s="18" customFormat="1" ht="31.5" customHeight="1" x14ac:dyDescent="0.25">
      <c r="A33" s="25"/>
      <c r="B33" s="56">
        <v>1</v>
      </c>
      <c r="C33" s="52" t="s">
        <v>37</v>
      </c>
      <c r="D33" s="38" t="s">
        <v>48</v>
      </c>
      <c r="E33" s="45">
        <v>1.5</v>
      </c>
      <c r="F33" s="39"/>
      <c r="G33" s="45">
        <f>F33*E33</f>
        <v>0</v>
      </c>
      <c r="I33"/>
      <c r="J33"/>
      <c r="K33"/>
      <c r="L33"/>
    </row>
    <row r="34" spans="1:12" ht="15" x14ac:dyDescent="0.25">
      <c r="B34" s="56"/>
      <c r="C34" s="50"/>
      <c r="D34" s="38"/>
      <c r="E34" s="45"/>
      <c r="F34" s="45"/>
      <c r="G34" s="45"/>
    </row>
    <row r="35" spans="1:12" ht="90" x14ac:dyDescent="0.25">
      <c r="B35" s="56">
        <v>2</v>
      </c>
      <c r="C35" s="44" t="s">
        <v>112</v>
      </c>
      <c r="D35" s="38"/>
      <c r="E35" s="45"/>
      <c r="F35" s="39"/>
      <c r="G35" s="45"/>
    </row>
    <row r="36" spans="1:12" ht="18" x14ac:dyDescent="0.25">
      <c r="B36" s="56"/>
      <c r="C36" s="44" t="s">
        <v>51</v>
      </c>
      <c r="D36" s="38" t="s">
        <v>48</v>
      </c>
      <c r="E36" s="45">
        <f>ROUND(0.3*H36,1)</f>
        <v>11.4</v>
      </c>
      <c r="F36" s="39"/>
      <c r="G36" s="45">
        <f>F36*E36</f>
        <v>0</v>
      </c>
      <c r="H36" s="18">
        <v>38</v>
      </c>
    </row>
    <row r="37" spans="1:12" ht="15" x14ac:dyDescent="0.25">
      <c r="B37" s="56"/>
      <c r="C37" s="44"/>
      <c r="D37" s="38"/>
      <c r="E37" s="45"/>
      <c r="F37" s="39"/>
      <c r="G37" s="45"/>
      <c r="J37" s="18"/>
    </row>
    <row r="38" spans="1:12" ht="18" x14ac:dyDescent="0.25">
      <c r="B38" s="56"/>
      <c r="C38" s="44" t="s">
        <v>56</v>
      </c>
      <c r="D38" s="38" t="s">
        <v>48</v>
      </c>
      <c r="E38" s="45">
        <f>ROUND(0.6*H36,1)</f>
        <v>22.8</v>
      </c>
      <c r="F38" s="39"/>
      <c r="G38" s="45">
        <f>F38*E38</f>
        <v>0</v>
      </c>
      <c r="I38" s="18"/>
      <c r="J38" s="18"/>
    </row>
    <row r="39" spans="1:12" ht="15" x14ac:dyDescent="0.25">
      <c r="B39" s="56"/>
      <c r="C39" s="44"/>
      <c r="D39" s="38"/>
      <c r="E39" s="45"/>
      <c r="F39" s="39"/>
      <c r="G39" s="45"/>
      <c r="I39" s="18"/>
      <c r="J39" s="18"/>
    </row>
    <row r="40" spans="1:12" ht="18" x14ac:dyDescent="0.25">
      <c r="B40" s="56"/>
      <c r="C40" s="44" t="s">
        <v>55</v>
      </c>
      <c r="D40" s="38" t="s">
        <v>48</v>
      </c>
      <c r="E40" s="45">
        <f>ROUND(0.1*H36,1)</f>
        <v>3.8</v>
      </c>
      <c r="F40" s="39"/>
      <c r="G40" s="45">
        <f>F40*E40</f>
        <v>0</v>
      </c>
      <c r="I40" s="18"/>
      <c r="J40" s="18"/>
    </row>
    <row r="41" spans="1:12" ht="15" x14ac:dyDescent="0.25">
      <c r="B41" s="56"/>
      <c r="C41" s="44"/>
      <c r="D41" s="38"/>
      <c r="E41" s="45"/>
      <c r="F41" s="39"/>
      <c r="G41" s="45"/>
      <c r="I41" s="18"/>
      <c r="J41" s="18"/>
    </row>
    <row r="42" spans="1:12" ht="60" x14ac:dyDescent="0.25">
      <c r="B42" s="56">
        <v>3</v>
      </c>
      <c r="C42" s="44" t="s">
        <v>218</v>
      </c>
      <c r="D42" s="38"/>
      <c r="E42" s="45"/>
      <c r="F42" s="39"/>
      <c r="G42" s="45"/>
      <c r="I42" s="18"/>
      <c r="J42" s="18"/>
    </row>
    <row r="43" spans="1:12" ht="18" x14ac:dyDescent="0.25">
      <c r="B43" s="56"/>
      <c r="C43" s="44" t="s">
        <v>51</v>
      </c>
      <c r="D43" s="38" t="s">
        <v>48</v>
      </c>
      <c r="E43" s="45">
        <f>ROUND(0.3*H43,1)</f>
        <v>1.8</v>
      </c>
      <c r="F43" s="85"/>
      <c r="G43" s="45">
        <f>F43*E43</f>
        <v>0</v>
      </c>
      <c r="H43" s="18">
        <v>6</v>
      </c>
      <c r="I43" s="18"/>
      <c r="J43" s="18"/>
    </row>
    <row r="44" spans="1:12" ht="15" x14ac:dyDescent="0.25">
      <c r="B44" s="56"/>
      <c r="C44" s="44"/>
      <c r="D44" s="38"/>
      <c r="E44" s="45"/>
      <c r="F44" s="85"/>
      <c r="G44" s="45"/>
      <c r="I44" s="18"/>
      <c r="J44" s="18"/>
    </row>
    <row r="45" spans="1:12" ht="18" x14ac:dyDescent="0.25">
      <c r="B45" s="56"/>
      <c r="C45" s="44" t="s">
        <v>56</v>
      </c>
      <c r="D45" s="38" t="s">
        <v>48</v>
      </c>
      <c r="E45" s="45">
        <f>ROUND(0.6*H43,1)</f>
        <v>3.6</v>
      </c>
      <c r="F45" s="85"/>
      <c r="G45" s="45">
        <f>F45*E45</f>
        <v>0</v>
      </c>
      <c r="I45" s="18"/>
      <c r="J45" s="18"/>
    </row>
    <row r="46" spans="1:12" ht="15" x14ac:dyDescent="0.25">
      <c r="B46" s="56"/>
      <c r="C46" s="44"/>
      <c r="D46" s="38"/>
      <c r="E46" s="45"/>
      <c r="F46" s="85"/>
      <c r="G46" s="45"/>
      <c r="I46" s="18"/>
      <c r="J46" s="18"/>
    </row>
    <row r="47" spans="1:12" ht="18" x14ac:dyDescent="0.25">
      <c r="B47" s="56"/>
      <c r="C47" s="44" t="s">
        <v>55</v>
      </c>
      <c r="D47" s="38" t="s">
        <v>48</v>
      </c>
      <c r="E47" s="45">
        <f>ROUND(0.1*H43,1)</f>
        <v>0.6</v>
      </c>
      <c r="F47" s="85"/>
      <c r="G47" s="45">
        <f>F47*E47</f>
        <v>0</v>
      </c>
      <c r="I47" s="18"/>
      <c r="J47" s="18"/>
    </row>
    <row r="48" spans="1:12" ht="15" x14ac:dyDescent="0.25">
      <c r="B48" s="56"/>
      <c r="C48" s="44"/>
      <c r="D48" s="38"/>
      <c r="E48" s="45"/>
      <c r="F48" s="85"/>
      <c r="G48" s="45"/>
      <c r="I48" s="18"/>
      <c r="J48" s="18"/>
    </row>
    <row r="49" spans="2:8" ht="30" x14ac:dyDescent="0.25">
      <c r="B49" s="56">
        <v>4</v>
      </c>
      <c r="C49" s="44" t="s">
        <v>26</v>
      </c>
      <c r="D49" s="38" t="s">
        <v>49</v>
      </c>
      <c r="E49" s="45">
        <v>26.5</v>
      </c>
      <c r="F49" s="39"/>
      <c r="G49" s="45">
        <f>F49*E49</f>
        <v>0</v>
      </c>
    </row>
    <row r="50" spans="2:8" ht="15" x14ac:dyDescent="0.25">
      <c r="B50" s="56"/>
      <c r="C50" s="44"/>
      <c r="D50" s="38"/>
      <c r="E50" s="45"/>
      <c r="F50" s="39"/>
      <c r="G50" s="45"/>
    </row>
    <row r="51" spans="2:8" ht="60" x14ac:dyDescent="0.25">
      <c r="B51" s="56">
        <v>5</v>
      </c>
      <c r="C51" s="44" t="s">
        <v>255</v>
      </c>
      <c r="D51" s="38" t="s">
        <v>48</v>
      </c>
      <c r="E51" s="45">
        <v>10.5</v>
      </c>
      <c r="F51" s="39"/>
      <c r="G51" s="45">
        <f>F51*E51</f>
        <v>0</v>
      </c>
    </row>
    <row r="52" spans="2:8" ht="15" x14ac:dyDescent="0.25">
      <c r="B52" s="56"/>
      <c r="C52" s="44"/>
      <c r="D52" s="38"/>
      <c r="E52" s="45"/>
      <c r="F52" s="39"/>
      <c r="G52" s="45"/>
    </row>
    <row r="53" spans="2:8" ht="75" x14ac:dyDescent="0.25">
      <c r="B53" s="56">
        <v>6</v>
      </c>
      <c r="C53" s="44" t="s">
        <v>248</v>
      </c>
      <c r="D53" s="38" t="s">
        <v>48</v>
      </c>
      <c r="E53" s="45">
        <v>18</v>
      </c>
      <c r="F53" s="39"/>
      <c r="G53" s="45">
        <f>+E53*F53</f>
        <v>0</v>
      </c>
      <c r="H53" s="35"/>
    </row>
    <row r="54" spans="2:8" ht="15" x14ac:dyDescent="0.25">
      <c r="B54" s="56"/>
      <c r="C54" s="44"/>
      <c r="D54" s="38"/>
      <c r="E54" s="45"/>
      <c r="F54" s="39"/>
      <c r="G54" s="45"/>
      <c r="H54" s="35"/>
    </row>
    <row r="55" spans="2:8" ht="60" x14ac:dyDescent="0.25">
      <c r="B55" s="56">
        <v>7</v>
      </c>
      <c r="C55" s="44" t="s">
        <v>249</v>
      </c>
      <c r="D55" s="38" t="s">
        <v>48</v>
      </c>
      <c r="E55" s="45">
        <v>10</v>
      </c>
      <c r="F55" s="39"/>
      <c r="G55" s="45">
        <f>+E55*F55</f>
        <v>0</v>
      </c>
      <c r="H55" s="35"/>
    </row>
    <row r="56" spans="2:8" ht="15" x14ac:dyDescent="0.25">
      <c r="B56" s="56"/>
      <c r="C56" s="44"/>
      <c r="D56" s="38"/>
      <c r="E56" s="45"/>
      <c r="F56" s="39"/>
      <c r="G56" s="45"/>
      <c r="H56" s="35"/>
    </row>
    <row r="57" spans="2:8" ht="30.75" customHeight="1" x14ac:dyDescent="0.25">
      <c r="B57" s="56">
        <v>8</v>
      </c>
      <c r="C57" s="44" t="s">
        <v>40</v>
      </c>
      <c r="D57" s="55" t="s">
        <v>48</v>
      </c>
      <c r="E57" s="66">
        <v>3.5</v>
      </c>
      <c r="F57" s="86"/>
      <c r="G57" s="45">
        <f t="shared" ref="G57:G63" si="0">+E57*F57</f>
        <v>0</v>
      </c>
      <c r="H57" s="35"/>
    </row>
    <row r="58" spans="2:8" ht="15" x14ac:dyDescent="0.25">
      <c r="B58" s="56"/>
      <c r="C58" s="44"/>
      <c r="D58" s="55"/>
      <c r="E58" s="66"/>
      <c r="F58" s="86"/>
      <c r="G58" s="45"/>
      <c r="H58" s="35"/>
    </row>
    <row r="59" spans="2:8" ht="45" x14ac:dyDescent="0.25">
      <c r="B59" s="56">
        <v>9</v>
      </c>
      <c r="C59" s="44" t="s">
        <v>29</v>
      </c>
      <c r="D59" s="55" t="s">
        <v>48</v>
      </c>
      <c r="E59" s="66">
        <f>ROUND((E43+E45+E47)*1.3-E57*1.05,1)</f>
        <v>4.0999999999999996</v>
      </c>
      <c r="F59" s="86"/>
      <c r="G59" s="45">
        <f t="shared" si="0"/>
        <v>0</v>
      </c>
      <c r="H59" s="35"/>
    </row>
    <row r="60" spans="2:8" ht="15" x14ac:dyDescent="0.25">
      <c r="B60" s="56"/>
      <c r="C60" s="44"/>
      <c r="D60" s="55"/>
      <c r="E60" s="66"/>
      <c r="F60" s="86"/>
      <c r="G60" s="45"/>
      <c r="H60" s="35"/>
    </row>
    <row r="61" spans="2:8" ht="30" x14ac:dyDescent="0.25">
      <c r="B61" s="56">
        <v>10</v>
      </c>
      <c r="C61" s="44" t="s">
        <v>36</v>
      </c>
      <c r="D61" s="55" t="s">
        <v>48</v>
      </c>
      <c r="E61" s="66">
        <f>E33</f>
        <v>1.5</v>
      </c>
      <c r="F61" s="86"/>
      <c r="G61" s="45">
        <f t="shared" si="0"/>
        <v>0</v>
      </c>
      <c r="H61" s="35"/>
    </row>
    <row r="62" spans="2:8" ht="15" x14ac:dyDescent="0.25">
      <c r="B62" s="56"/>
      <c r="C62" s="44"/>
      <c r="D62" s="55"/>
      <c r="E62" s="66"/>
      <c r="F62" s="86"/>
      <c r="G62" s="45"/>
      <c r="H62" s="35"/>
    </row>
    <row r="63" spans="2:8" ht="66" x14ac:dyDescent="0.25">
      <c r="B63" s="56">
        <v>11</v>
      </c>
      <c r="C63" s="44" t="s">
        <v>50</v>
      </c>
      <c r="D63" s="38" t="s">
        <v>210</v>
      </c>
      <c r="E63" s="66">
        <v>7.5</v>
      </c>
      <c r="F63" s="86"/>
      <c r="G63" s="45">
        <f t="shared" si="0"/>
        <v>0</v>
      </c>
      <c r="H63" s="35"/>
    </row>
    <row r="64" spans="2:8" ht="15" x14ac:dyDescent="0.25">
      <c r="B64" s="56"/>
      <c r="C64" s="44"/>
      <c r="D64" s="38"/>
      <c r="E64" s="66"/>
      <c r="F64" s="86"/>
      <c r="G64" s="45"/>
      <c r="H64" s="35"/>
    </row>
    <row r="65" spans="2:7" x14ac:dyDescent="0.2">
      <c r="C65" s="16" t="s">
        <v>13</v>
      </c>
      <c r="D65" s="1"/>
      <c r="E65" s="3"/>
      <c r="F65" s="3"/>
      <c r="G65" s="7">
        <f>SUM(G33:G64)</f>
        <v>0</v>
      </c>
    </row>
    <row r="67" spans="2:7" x14ac:dyDescent="0.2">
      <c r="B67" s="29" t="s">
        <v>6</v>
      </c>
      <c r="C67" s="11" t="s">
        <v>5</v>
      </c>
    </row>
    <row r="68" spans="2:7" x14ac:dyDescent="0.2">
      <c r="B68" s="29"/>
      <c r="C68" s="11"/>
    </row>
    <row r="69" spans="2:7" ht="75" x14ac:dyDescent="0.25">
      <c r="B69" s="56">
        <v>1</v>
      </c>
      <c r="C69" s="44" t="s">
        <v>213</v>
      </c>
      <c r="D69" s="38" t="s">
        <v>9</v>
      </c>
      <c r="E69" s="45">
        <f>E13</f>
        <v>39.5</v>
      </c>
      <c r="F69" s="39"/>
      <c r="G69" s="45">
        <f>+E69*F69</f>
        <v>0</v>
      </c>
    </row>
    <row r="70" spans="2:7" ht="15" x14ac:dyDescent="0.25">
      <c r="B70" s="56"/>
      <c r="C70" s="44"/>
      <c r="D70" s="38"/>
      <c r="E70" s="45"/>
      <c r="F70" s="39"/>
      <c r="G70" s="45"/>
    </row>
    <row r="71" spans="2:7" ht="90" customHeight="1" x14ac:dyDescent="0.25">
      <c r="B71" s="56">
        <v>2</v>
      </c>
      <c r="C71" s="44" t="s">
        <v>39</v>
      </c>
      <c r="D71" s="38"/>
      <c r="E71" s="45"/>
      <c r="F71" s="39"/>
      <c r="G71" s="45"/>
    </row>
    <row r="72" spans="2:7" ht="15" x14ac:dyDescent="0.25">
      <c r="B72" s="56"/>
      <c r="C72" s="50" t="s">
        <v>44</v>
      </c>
      <c r="D72" s="38" t="s">
        <v>10</v>
      </c>
      <c r="E72" s="45">
        <v>3</v>
      </c>
      <c r="F72" s="39"/>
      <c r="G72" s="45">
        <f>+E72*F72</f>
        <v>0</v>
      </c>
    </row>
    <row r="73" spans="2:7" ht="15" x14ac:dyDescent="0.25">
      <c r="B73" s="56"/>
      <c r="C73" s="50" t="s">
        <v>45</v>
      </c>
      <c r="D73" s="38" t="s">
        <v>10</v>
      </c>
      <c r="E73" s="45">
        <v>3</v>
      </c>
      <c r="F73" s="39"/>
      <c r="G73" s="45">
        <f>+E73*F73</f>
        <v>0</v>
      </c>
    </row>
    <row r="74" spans="2:7" ht="15" x14ac:dyDescent="0.25">
      <c r="B74" s="56"/>
      <c r="C74" s="50"/>
      <c r="D74" s="38"/>
      <c r="E74" s="45"/>
      <c r="F74" s="39"/>
      <c r="G74" s="45"/>
    </row>
    <row r="75" spans="2:7" ht="90" x14ac:dyDescent="0.25">
      <c r="B75" s="56">
        <v>3</v>
      </c>
      <c r="C75" s="44" t="s">
        <v>252</v>
      </c>
      <c r="D75" s="38" t="s">
        <v>10</v>
      </c>
      <c r="E75" s="45">
        <v>6</v>
      </c>
      <c r="F75" s="39"/>
      <c r="G75" s="45">
        <f>+E75*F75</f>
        <v>0</v>
      </c>
    </row>
    <row r="76" spans="2:7" ht="15" x14ac:dyDescent="0.25">
      <c r="B76" s="56"/>
      <c r="C76" s="44"/>
      <c r="D76" s="38"/>
      <c r="E76" s="45"/>
      <c r="F76" s="39"/>
      <c r="G76" s="45"/>
    </row>
    <row r="77" spans="2:7" ht="30" x14ac:dyDescent="0.25">
      <c r="B77" s="56">
        <v>4</v>
      </c>
      <c r="C77" s="44" t="s">
        <v>214</v>
      </c>
      <c r="D77" s="38" t="s">
        <v>10</v>
      </c>
      <c r="E77" s="45">
        <v>6</v>
      </c>
      <c r="F77" s="39"/>
      <c r="G77" s="45">
        <f>+E77*F77</f>
        <v>0</v>
      </c>
    </row>
    <row r="78" spans="2:7" ht="15" x14ac:dyDescent="0.25">
      <c r="B78" s="56"/>
      <c r="C78" s="44"/>
      <c r="D78" s="38"/>
      <c r="E78" s="45"/>
      <c r="F78" s="39"/>
      <c r="G78" s="45"/>
    </row>
    <row r="79" spans="2:7" ht="15" x14ac:dyDescent="0.25">
      <c r="B79" s="56">
        <v>5</v>
      </c>
      <c r="C79" s="44" t="s">
        <v>209</v>
      </c>
      <c r="D79" s="38" t="s">
        <v>10</v>
      </c>
      <c r="E79" s="45">
        <v>1</v>
      </c>
      <c r="F79" s="39"/>
      <c r="G79" s="45">
        <f>+E79*F79</f>
        <v>0</v>
      </c>
    </row>
    <row r="80" spans="2:7" x14ac:dyDescent="0.2">
      <c r="F80" s="4"/>
      <c r="G80" s="5"/>
    </row>
    <row r="81" spans="1:12" x14ac:dyDescent="0.2">
      <c r="C81" s="16" t="s">
        <v>14</v>
      </c>
      <c r="D81" s="1"/>
      <c r="E81" s="3"/>
      <c r="F81" s="3"/>
      <c r="G81" s="7">
        <f>SUM(G69:G80)</f>
        <v>0</v>
      </c>
    </row>
    <row r="82" spans="1:12" x14ac:dyDescent="0.2">
      <c r="C82" s="11"/>
      <c r="G82" s="6"/>
    </row>
    <row r="83" spans="1:12" x14ac:dyDescent="0.2">
      <c r="B83" s="29" t="s">
        <v>16</v>
      </c>
      <c r="C83" s="11" t="s">
        <v>7</v>
      </c>
      <c r="L83" s="12"/>
    </row>
    <row r="84" spans="1:12" x14ac:dyDescent="0.2">
      <c r="B84" s="29"/>
      <c r="C84" s="11"/>
      <c r="L84" s="12"/>
    </row>
    <row r="85" spans="1:12" ht="30" x14ac:dyDescent="0.25">
      <c r="B85" s="56">
        <v>1</v>
      </c>
      <c r="C85" s="44" t="s">
        <v>62</v>
      </c>
      <c r="D85" s="38" t="s">
        <v>49</v>
      </c>
      <c r="E85" s="45">
        <f>E25</f>
        <v>23</v>
      </c>
      <c r="F85" s="39"/>
      <c r="G85" s="45">
        <f t="shared" ref="G85:G93" si="1">+E85*F85</f>
        <v>0</v>
      </c>
      <c r="L85" s="12"/>
    </row>
    <row r="86" spans="1:12" ht="15" x14ac:dyDescent="0.25">
      <c r="B86" s="56"/>
      <c r="C86" s="44"/>
      <c r="D86" s="38"/>
      <c r="E86" s="45"/>
      <c r="F86" s="39"/>
      <c r="G86" s="45"/>
      <c r="L86" s="12"/>
    </row>
    <row r="87" spans="1:12" ht="30" x14ac:dyDescent="0.25">
      <c r="B87" s="56">
        <v>2</v>
      </c>
      <c r="C87" s="44" t="s">
        <v>61</v>
      </c>
      <c r="D87" s="38" t="s">
        <v>9</v>
      </c>
      <c r="E87" s="45">
        <f>E23</f>
        <v>30</v>
      </c>
      <c r="F87" s="39"/>
      <c r="G87" s="45">
        <f t="shared" si="1"/>
        <v>0</v>
      </c>
      <c r="L87" s="12"/>
    </row>
    <row r="88" spans="1:12" ht="15" x14ac:dyDescent="0.25">
      <c r="B88" s="56"/>
      <c r="C88" s="44"/>
      <c r="D88" s="38"/>
      <c r="E88" s="45"/>
      <c r="F88" s="39"/>
      <c r="G88" s="45"/>
      <c r="L88" s="12"/>
    </row>
    <row r="89" spans="1:12" ht="30" x14ac:dyDescent="0.25">
      <c r="B89" s="56">
        <v>3</v>
      </c>
      <c r="C89" s="44" t="s">
        <v>33</v>
      </c>
      <c r="D89" s="38" t="s">
        <v>49</v>
      </c>
      <c r="E89" s="45">
        <f>E85</f>
        <v>23</v>
      </c>
      <c r="F89" s="39"/>
      <c r="G89" s="45">
        <f t="shared" si="1"/>
        <v>0</v>
      </c>
      <c r="L89" s="12"/>
    </row>
    <row r="90" spans="1:12" ht="15" x14ac:dyDescent="0.25">
      <c r="B90" s="56"/>
      <c r="C90" s="44"/>
      <c r="D90" s="38"/>
      <c r="E90" s="45"/>
      <c r="F90" s="39"/>
      <c r="G90" s="45"/>
      <c r="L90" s="12"/>
    </row>
    <row r="91" spans="1:12" ht="31.5" customHeight="1" x14ac:dyDescent="0.25">
      <c r="B91" s="56">
        <v>4</v>
      </c>
      <c r="C91" s="44" t="s">
        <v>63</v>
      </c>
      <c r="D91" s="38" t="s">
        <v>49</v>
      </c>
      <c r="E91" s="45">
        <f>E89+E27</f>
        <v>27</v>
      </c>
      <c r="F91" s="39"/>
      <c r="G91" s="45">
        <f t="shared" si="1"/>
        <v>0</v>
      </c>
      <c r="L91" s="12"/>
    </row>
    <row r="92" spans="1:12" ht="15" x14ac:dyDescent="0.25">
      <c r="B92" s="56"/>
      <c r="C92" s="44"/>
      <c r="D92" s="38"/>
      <c r="E92" s="45"/>
      <c r="F92" s="39"/>
      <c r="G92" s="45"/>
      <c r="L92" s="12"/>
    </row>
    <row r="93" spans="1:12" ht="30" x14ac:dyDescent="0.25">
      <c r="B93" s="56">
        <v>5</v>
      </c>
      <c r="C93" s="44" t="s">
        <v>34</v>
      </c>
      <c r="D93" s="38" t="s">
        <v>49</v>
      </c>
      <c r="E93" s="45">
        <f>E91</f>
        <v>27</v>
      </c>
      <c r="F93" s="39"/>
      <c r="G93" s="45">
        <f t="shared" si="1"/>
        <v>0</v>
      </c>
      <c r="L93" s="12"/>
    </row>
    <row r="94" spans="1:12" s="18" customFormat="1" x14ac:dyDescent="0.2">
      <c r="A94" s="25"/>
      <c r="B94" s="17"/>
      <c r="C94" s="16" t="s">
        <v>15</v>
      </c>
      <c r="D94" s="1"/>
      <c r="E94" s="3"/>
      <c r="F94" s="3"/>
      <c r="G94" s="7">
        <f>SUM(G84:G93)</f>
        <v>0</v>
      </c>
      <c r="I94"/>
      <c r="J94"/>
      <c r="K94"/>
      <c r="L94"/>
    </row>
    <row r="99" spans="1:12" s="18" customFormat="1" x14ac:dyDescent="0.2">
      <c r="A99" s="25"/>
      <c r="B99" s="17"/>
      <c r="C99"/>
      <c r="D99"/>
      <c r="E99" s="2"/>
      <c r="F99" s="2"/>
      <c r="G99" s="2"/>
      <c r="I99"/>
      <c r="J99"/>
      <c r="K99"/>
      <c r="L99"/>
    </row>
    <row r="100" spans="1:12" s="18" customFormat="1" x14ac:dyDescent="0.2">
      <c r="A100" s="25"/>
      <c r="B100" s="17"/>
      <c r="C100"/>
      <c r="D100"/>
      <c r="E100" s="2"/>
      <c r="F100" s="2"/>
      <c r="G100" s="2"/>
      <c r="I100"/>
      <c r="J100"/>
      <c r="K100"/>
      <c r="L100"/>
    </row>
    <row r="113" spans="3:3" x14ac:dyDescent="0.2">
      <c r="C113" s="20"/>
    </row>
  </sheetData>
  <mergeCells count="10">
    <mergeCell ref="D7:F7"/>
    <mergeCell ref="D8:F8"/>
    <mergeCell ref="D9:F9"/>
    <mergeCell ref="D10:F10"/>
    <mergeCell ref="B1:G1"/>
    <mergeCell ref="B2:G2"/>
    <mergeCell ref="B3:G3"/>
    <mergeCell ref="B4:G4"/>
    <mergeCell ref="D5:F5"/>
    <mergeCell ref="D6:F6"/>
  </mergeCells>
  <printOptions gridLines="1"/>
  <pageMargins left="1.1023622047244095" right="0.19685039370078741" top="0.70866141732283472" bottom="0.47244094488188981" header="0" footer="0"/>
  <pageSetup paperSize="9" orientation="portrait" r:id="rId1"/>
  <headerFooter alignWithMargins="0">
    <oddHeader>&amp;L&amp;"Arial Narrow,Navadno"&amp;9KANALIZACIJA MALE ŽABLJE&amp;C&amp;"Arial Narrow,Navadno"&amp;9FB2 - HIŠNI PRIKLJUČKI&amp;R&amp;"Arial Narrow,Navadno"&amp;9DETAJL INFRASTRUKTURA d.o.o., NA PRODU 13, Vipava</oddHeader>
    <oddFooter>&amp;C&amp;9stran&amp;P</oddFooter>
  </headerFooter>
  <rowBreaks count="3" manualBreakCount="3">
    <brk id="10" min="1" max="6" man="1"/>
    <brk id="41" min="1" max="6" man="1"/>
    <brk id="66" min="1" max="6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115"/>
  <sheetViews>
    <sheetView view="pageBreakPreview" zoomScaleNormal="100" zoomScaleSheetLayoutView="100" workbookViewId="0">
      <selection activeCell="G12" sqref="G12"/>
    </sheetView>
  </sheetViews>
  <sheetFormatPr defaultRowHeight="12.75" x14ac:dyDescent="0.2"/>
  <cols>
    <col min="1" max="1" width="9.140625" style="25"/>
    <col min="2" max="2" width="6.7109375" style="17" customWidth="1"/>
    <col min="3" max="3" width="42.7109375" style="12" customWidth="1"/>
    <col min="4" max="4" width="8.140625" customWidth="1"/>
    <col min="5" max="5" width="9.140625" style="2" customWidth="1"/>
    <col min="6" max="6" width="9.42578125" style="2" customWidth="1"/>
    <col min="7" max="7" width="13.85546875" style="2" customWidth="1"/>
    <col min="8" max="8" width="14.7109375" style="18" customWidth="1"/>
    <col min="9" max="10" width="11.7109375" bestFit="1" customWidth="1"/>
  </cols>
  <sheetData>
    <row r="1" spans="1:12" ht="38.25" customHeight="1" x14ac:dyDescent="0.25">
      <c r="B1" s="248" t="s">
        <v>53</v>
      </c>
      <c r="C1" s="249"/>
      <c r="D1" s="249"/>
      <c r="E1" s="249"/>
      <c r="F1" s="249"/>
      <c r="G1" s="249"/>
    </row>
    <row r="2" spans="1:12" ht="16.5" x14ac:dyDescent="0.25">
      <c r="B2" s="250" t="s">
        <v>220</v>
      </c>
      <c r="C2" s="250"/>
      <c r="D2" s="250"/>
      <c r="E2" s="250"/>
      <c r="F2" s="250"/>
      <c r="G2" s="250"/>
    </row>
    <row r="3" spans="1:12" ht="18" customHeight="1" x14ac:dyDescent="0.25">
      <c r="B3" s="250" t="s">
        <v>18</v>
      </c>
      <c r="C3" s="250"/>
      <c r="D3" s="250"/>
      <c r="E3" s="250"/>
      <c r="F3" s="250"/>
      <c r="G3" s="250"/>
    </row>
    <row r="4" spans="1:12" ht="13.5" thickBot="1" x14ac:dyDescent="0.25">
      <c r="B4" s="251"/>
      <c r="C4" s="251"/>
      <c r="D4" s="251"/>
      <c r="E4" s="251"/>
      <c r="F4" s="251"/>
      <c r="G4" s="251"/>
    </row>
    <row r="5" spans="1:12" ht="15" x14ac:dyDescent="0.2">
      <c r="B5" s="26" t="s">
        <v>0</v>
      </c>
      <c r="C5" s="13" t="s">
        <v>1</v>
      </c>
      <c r="D5" s="252"/>
      <c r="E5" s="252"/>
      <c r="F5" s="252"/>
      <c r="G5" s="8">
        <f>+G19</f>
        <v>0</v>
      </c>
    </row>
    <row r="6" spans="1:12" ht="15" x14ac:dyDescent="0.2">
      <c r="B6" s="27" t="s">
        <v>2</v>
      </c>
      <c r="C6" s="14" t="s">
        <v>30</v>
      </c>
      <c r="D6" s="245"/>
      <c r="E6" s="245"/>
      <c r="F6" s="245"/>
      <c r="G6" s="9">
        <f>G29</f>
        <v>0</v>
      </c>
    </row>
    <row r="7" spans="1:12" s="18" customFormat="1" ht="15" x14ac:dyDescent="0.2">
      <c r="A7" s="25"/>
      <c r="B7" s="27" t="s">
        <v>4</v>
      </c>
      <c r="C7" s="14" t="s">
        <v>3</v>
      </c>
      <c r="D7" s="245"/>
      <c r="E7" s="245"/>
      <c r="F7" s="245"/>
      <c r="G7" s="9">
        <f>+G65</f>
        <v>0</v>
      </c>
      <c r="I7"/>
      <c r="J7"/>
      <c r="K7"/>
      <c r="L7"/>
    </row>
    <row r="8" spans="1:12" s="18" customFormat="1" ht="15" x14ac:dyDescent="0.2">
      <c r="A8" s="25"/>
      <c r="B8" s="27" t="s">
        <v>6</v>
      </c>
      <c r="C8" s="14" t="s">
        <v>5</v>
      </c>
      <c r="D8" s="245"/>
      <c r="E8" s="245"/>
      <c r="F8" s="245"/>
      <c r="G8" s="9">
        <f>+G83</f>
        <v>0</v>
      </c>
      <c r="I8"/>
      <c r="J8"/>
      <c r="K8"/>
      <c r="L8"/>
    </row>
    <row r="9" spans="1:12" s="18" customFormat="1" ht="15.75" thickBot="1" x14ac:dyDescent="0.25">
      <c r="A9" s="25"/>
      <c r="B9" s="28" t="s">
        <v>16</v>
      </c>
      <c r="C9" s="15" t="s">
        <v>7</v>
      </c>
      <c r="D9" s="246"/>
      <c r="E9" s="246"/>
      <c r="F9" s="246"/>
      <c r="G9" s="10">
        <f>+G96</f>
        <v>0</v>
      </c>
      <c r="I9"/>
      <c r="J9"/>
      <c r="K9"/>
      <c r="L9"/>
    </row>
    <row r="10" spans="1:12" s="18" customFormat="1" ht="16.5" thickTop="1" thickBot="1" x14ac:dyDescent="0.25">
      <c r="A10" s="25"/>
      <c r="B10" s="32"/>
      <c r="C10" s="33" t="s">
        <v>24</v>
      </c>
      <c r="D10" s="247"/>
      <c r="E10" s="247"/>
      <c r="F10" s="247"/>
      <c r="G10" s="34">
        <f>SUM(G5:G9)</f>
        <v>0</v>
      </c>
      <c r="I10"/>
      <c r="J10"/>
      <c r="K10"/>
      <c r="L10"/>
    </row>
    <row r="11" spans="1:12" s="18" customFormat="1" x14ac:dyDescent="0.2">
      <c r="A11" s="25"/>
      <c r="B11" s="29" t="s">
        <v>0</v>
      </c>
      <c r="C11" s="11" t="s">
        <v>8</v>
      </c>
      <c r="D11"/>
      <c r="E11" s="2"/>
      <c r="F11" s="2"/>
      <c r="G11" s="2"/>
      <c r="I11"/>
      <c r="J11"/>
      <c r="K11"/>
      <c r="L11"/>
    </row>
    <row r="12" spans="1:12" ht="15" x14ac:dyDescent="0.25">
      <c r="B12" s="56"/>
      <c r="C12" s="50"/>
      <c r="D12" s="38"/>
      <c r="E12" s="45"/>
      <c r="F12" s="45"/>
      <c r="G12" s="45"/>
    </row>
    <row r="13" spans="1:12" s="18" customFormat="1" ht="15.75" customHeight="1" x14ac:dyDescent="0.25">
      <c r="A13" s="25"/>
      <c r="B13" s="56">
        <v>1</v>
      </c>
      <c r="C13" s="44" t="s">
        <v>25</v>
      </c>
      <c r="D13" s="38" t="s">
        <v>9</v>
      </c>
      <c r="E13" s="45">
        <v>27.5</v>
      </c>
      <c r="F13" s="39"/>
      <c r="G13" s="45">
        <f>+E13*F13</f>
        <v>0</v>
      </c>
      <c r="I13"/>
      <c r="J13"/>
      <c r="K13"/>
      <c r="L13"/>
    </row>
    <row r="14" spans="1:12" s="18" customFormat="1" ht="15" x14ac:dyDescent="0.25">
      <c r="A14" s="25"/>
      <c r="B14" s="56"/>
      <c r="C14" s="83"/>
      <c r="D14" s="38"/>
      <c r="E14" s="45"/>
      <c r="F14" s="39"/>
      <c r="G14" s="45"/>
      <c r="I14"/>
      <c r="J14"/>
      <c r="K14"/>
      <c r="L14"/>
    </row>
    <row r="15" spans="1:12" s="18" customFormat="1" ht="30" x14ac:dyDescent="0.25">
      <c r="A15" s="25"/>
      <c r="B15" s="56">
        <v>2</v>
      </c>
      <c r="C15" s="44" t="s">
        <v>17</v>
      </c>
      <c r="D15" s="38" t="s">
        <v>10</v>
      </c>
      <c r="E15" s="45">
        <v>6</v>
      </c>
      <c r="F15" s="39"/>
      <c r="G15" s="45">
        <f>+E15*F15</f>
        <v>0</v>
      </c>
      <c r="I15"/>
      <c r="J15"/>
      <c r="K15"/>
      <c r="L15"/>
    </row>
    <row r="16" spans="1:12" s="18" customFormat="1" ht="15" x14ac:dyDescent="0.25">
      <c r="A16" s="25"/>
      <c r="B16" s="56"/>
      <c r="C16" s="44"/>
      <c r="D16" s="38"/>
      <c r="E16" s="45"/>
      <c r="F16" s="39"/>
      <c r="G16" s="45"/>
      <c r="I16"/>
      <c r="J16"/>
      <c r="K16"/>
      <c r="L16"/>
    </row>
    <row r="17" spans="1:12" s="18" customFormat="1" ht="45" x14ac:dyDescent="0.25">
      <c r="A17" s="25"/>
      <c r="B17" s="56">
        <v>3</v>
      </c>
      <c r="C17" s="44" t="s">
        <v>43</v>
      </c>
      <c r="D17" s="38" t="s">
        <v>10</v>
      </c>
      <c r="E17" s="45">
        <v>3</v>
      </c>
      <c r="F17" s="39"/>
      <c r="G17" s="45">
        <f>+E17*F17</f>
        <v>0</v>
      </c>
      <c r="I17"/>
      <c r="J17"/>
      <c r="K17"/>
      <c r="L17"/>
    </row>
    <row r="18" spans="1:12" s="18" customFormat="1" ht="15" x14ac:dyDescent="0.25">
      <c r="A18" s="25"/>
      <c r="B18" s="56"/>
      <c r="C18" s="44"/>
      <c r="D18" s="38"/>
      <c r="E18" s="45"/>
      <c r="F18" s="39"/>
      <c r="G18" s="45"/>
      <c r="I18"/>
      <c r="J18"/>
      <c r="K18"/>
      <c r="L18"/>
    </row>
    <row r="19" spans="1:12" s="18" customFormat="1" x14ac:dyDescent="0.2">
      <c r="A19" s="25"/>
      <c r="B19" s="17"/>
      <c r="C19" s="16" t="s">
        <v>12</v>
      </c>
      <c r="D19" s="1"/>
      <c r="E19" s="3"/>
      <c r="F19" s="3"/>
      <c r="G19" s="7">
        <f>SUM(G13:G18)</f>
        <v>0</v>
      </c>
      <c r="I19"/>
      <c r="J19"/>
      <c r="K19"/>
      <c r="L19"/>
    </row>
    <row r="20" spans="1:12" s="18" customFormat="1" x14ac:dyDescent="0.2">
      <c r="A20" s="25"/>
      <c r="B20" s="17"/>
      <c r="C20" s="21"/>
      <c r="D20" s="22"/>
      <c r="E20" s="23"/>
      <c r="F20" s="23"/>
      <c r="G20" s="24"/>
      <c r="I20"/>
      <c r="J20"/>
      <c r="K20"/>
      <c r="L20"/>
    </row>
    <row r="21" spans="1:12" s="18" customFormat="1" x14ac:dyDescent="0.2">
      <c r="A21" s="25"/>
      <c r="B21" s="29" t="s">
        <v>2</v>
      </c>
      <c r="C21" s="21" t="s">
        <v>30</v>
      </c>
      <c r="D21" s="22"/>
      <c r="E21" s="23"/>
      <c r="F21" s="23"/>
      <c r="G21" s="24"/>
      <c r="I21"/>
      <c r="J21"/>
      <c r="K21"/>
      <c r="L21"/>
    </row>
    <row r="22" spans="1:12" s="18" customFormat="1" x14ac:dyDescent="0.2">
      <c r="A22" s="25"/>
      <c r="B22" s="17"/>
      <c r="C22" s="21"/>
      <c r="D22" s="22"/>
      <c r="E22" s="23"/>
      <c r="F22" s="23"/>
      <c r="G22" s="24"/>
      <c r="I22"/>
      <c r="J22"/>
      <c r="K22"/>
      <c r="L22"/>
    </row>
    <row r="23" spans="1:12" s="18" customFormat="1" ht="30" x14ac:dyDescent="0.25">
      <c r="A23" s="25"/>
      <c r="B23" s="56">
        <v>1</v>
      </c>
      <c r="C23" s="52" t="s">
        <v>206</v>
      </c>
      <c r="D23" s="55" t="s">
        <v>9</v>
      </c>
      <c r="E23" s="66">
        <v>20</v>
      </c>
      <c r="F23" s="39"/>
      <c r="G23" s="45">
        <f>F23*E23</f>
        <v>0</v>
      </c>
      <c r="I23"/>
      <c r="J23"/>
      <c r="K23"/>
      <c r="L23"/>
    </row>
    <row r="24" spans="1:12" s="18" customFormat="1" ht="15" x14ac:dyDescent="0.25">
      <c r="A24" s="25"/>
      <c r="B24" s="56"/>
      <c r="C24" s="52"/>
      <c r="D24" s="55"/>
      <c r="E24" s="66"/>
      <c r="F24" s="39"/>
      <c r="G24" s="45"/>
      <c r="I24"/>
      <c r="J24"/>
      <c r="K24"/>
      <c r="L24"/>
    </row>
    <row r="25" spans="1:12" s="18" customFormat="1" ht="90" x14ac:dyDescent="0.25">
      <c r="A25" s="25"/>
      <c r="B25" s="56">
        <v>2</v>
      </c>
      <c r="C25" s="52" t="s">
        <v>42</v>
      </c>
      <c r="D25" s="38" t="s">
        <v>49</v>
      </c>
      <c r="E25" s="66">
        <v>18</v>
      </c>
      <c r="F25" s="39"/>
      <c r="G25" s="45">
        <f>F25*E25</f>
        <v>0</v>
      </c>
      <c r="I25"/>
      <c r="J25"/>
      <c r="K25"/>
      <c r="L25"/>
    </row>
    <row r="26" spans="1:12" s="18" customFormat="1" ht="15" x14ac:dyDescent="0.25">
      <c r="A26" s="25"/>
      <c r="B26" s="56"/>
      <c r="C26" s="52"/>
      <c r="D26" s="38"/>
      <c r="E26" s="66"/>
      <c r="F26" s="39"/>
      <c r="G26" s="45"/>
      <c r="I26"/>
      <c r="J26"/>
      <c r="K26"/>
      <c r="L26"/>
    </row>
    <row r="27" spans="1:12" s="18" customFormat="1" ht="60" x14ac:dyDescent="0.25">
      <c r="A27" s="25"/>
      <c r="B27" s="56">
        <v>3</v>
      </c>
      <c r="C27" s="52" t="s">
        <v>246</v>
      </c>
      <c r="D27" s="38" t="s">
        <v>49</v>
      </c>
      <c r="E27" s="23">
        <v>2</v>
      </c>
      <c r="F27" s="39"/>
      <c r="G27" s="45">
        <f>F27*E27</f>
        <v>0</v>
      </c>
      <c r="I27"/>
      <c r="J27"/>
      <c r="K27"/>
      <c r="L27"/>
    </row>
    <row r="28" spans="1:12" s="18" customFormat="1" ht="15" x14ac:dyDescent="0.25">
      <c r="A28" s="25"/>
      <c r="B28" s="56"/>
      <c r="C28" s="52"/>
      <c r="D28" s="38"/>
      <c r="E28" s="66"/>
      <c r="F28" s="39"/>
      <c r="G28" s="45"/>
      <c r="I28"/>
      <c r="J28"/>
      <c r="K28"/>
      <c r="L28"/>
    </row>
    <row r="29" spans="1:12" s="18" customFormat="1" x14ac:dyDescent="0.2">
      <c r="A29" s="25"/>
      <c r="B29" s="17"/>
      <c r="C29" s="16" t="s">
        <v>31</v>
      </c>
      <c r="D29" s="1"/>
      <c r="E29" s="3"/>
      <c r="F29" s="3"/>
      <c r="G29" s="7">
        <f>SUM(G23:G28)</f>
        <v>0</v>
      </c>
      <c r="I29"/>
      <c r="J29"/>
      <c r="K29"/>
      <c r="L29"/>
    </row>
    <row r="30" spans="1:12" s="18" customFormat="1" ht="15" x14ac:dyDescent="0.25">
      <c r="A30" s="25"/>
      <c r="B30" s="17"/>
      <c r="C30" s="21"/>
      <c r="D30" s="22"/>
      <c r="E30" s="23"/>
      <c r="F30" s="23"/>
      <c r="G30" s="45"/>
      <c r="I30"/>
      <c r="J30"/>
      <c r="K30"/>
      <c r="L30"/>
    </row>
    <row r="31" spans="1:12" s="18" customFormat="1" ht="15" x14ac:dyDescent="0.25">
      <c r="A31" s="25"/>
      <c r="B31" s="29" t="s">
        <v>4</v>
      </c>
      <c r="C31" s="11" t="s">
        <v>11</v>
      </c>
      <c r="D31"/>
      <c r="E31" s="2"/>
      <c r="F31" s="2"/>
      <c r="G31" s="45"/>
      <c r="I31"/>
      <c r="J31"/>
      <c r="K31"/>
      <c r="L31"/>
    </row>
    <row r="32" spans="1:12" s="18" customFormat="1" ht="15" x14ac:dyDescent="0.25">
      <c r="A32" s="25"/>
      <c r="B32" s="57"/>
      <c r="C32" s="84"/>
      <c r="D32" s="38"/>
      <c r="E32" s="45"/>
      <c r="F32" s="45"/>
      <c r="G32" s="45"/>
      <c r="I32"/>
      <c r="J32"/>
      <c r="K32"/>
      <c r="L32"/>
    </row>
    <row r="33" spans="1:12" s="18" customFormat="1" ht="31.5" customHeight="1" x14ac:dyDescent="0.25">
      <c r="A33" s="25"/>
      <c r="B33" s="56">
        <v>1</v>
      </c>
      <c r="C33" s="52" t="s">
        <v>37</v>
      </c>
      <c r="D33" s="38" t="s">
        <v>48</v>
      </c>
      <c r="E33" s="45">
        <v>2.5</v>
      </c>
      <c r="F33" s="39"/>
      <c r="G33" s="45">
        <f>F33*E33</f>
        <v>0</v>
      </c>
      <c r="I33"/>
      <c r="J33"/>
      <c r="K33"/>
      <c r="L33"/>
    </row>
    <row r="34" spans="1:12" ht="15" x14ac:dyDescent="0.25">
      <c r="B34" s="56"/>
      <c r="C34" s="50"/>
      <c r="D34" s="38"/>
      <c r="E34" s="45"/>
      <c r="F34" s="45"/>
      <c r="G34" s="45"/>
    </row>
    <row r="35" spans="1:12" ht="90" x14ac:dyDescent="0.25">
      <c r="B35" s="56">
        <v>2</v>
      </c>
      <c r="C35" s="44" t="s">
        <v>112</v>
      </c>
      <c r="D35" s="38"/>
      <c r="E35" s="45"/>
      <c r="F35" s="39"/>
      <c r="G35" s="45"/>
    </row>
    <row r="36" spans="1:12" ht="18" x14ac:dyDescent="0.25">
      <c r="B36" s="56"/>
      <c r="C36" s="44" t="s">
        <v>51</v>
      </c>
      <c r="D36" s="38" t="s">
        <v>48</v>
      </c>
      <c r="E36" s="45">
        <f>ROUND(0.3*H36,1)</f>
        <v>6.2</v>
      </c>
      <c r="F36" s="39"/>
      <c r="G36" s="45">
        <f>F36*E36</f>
        <v>0</v>
      </c>
      <c r="H36" s="18">
        <v>20.5</v>
      </c>
    </row>
    <row r="37" spans="1:12" ht="15" x14ac:dyDescent="0.25">
      <c r="B37" s="56"/>
      <c r="C37" s="44"/>
      <c r="D37" s="38"/>
      <c r="E37" s="45"/>
      <c r="F37" s="39"/>
      <c r="G37" s="45"/>
      <c r="J37" s="18"/>
    </row>
    <row r="38" spans="1:12" ht="18" x14ac:dyDescent="0.25">
      <c r="B38" s="56"/>
      <c r="C38" s="44" t="s">
        <v>56</v>
      </c>
      <c r="D38" s="38" t="s">
        <v>48</v>
      </c>
      <c r="E38" s="45">
        <f>ROUND(0.6*H36,1)</f>
        <v>12.3</v>
      </c>
      <c r="F38" s="39"/>
      <c r="G38" s="45">
        <f>F38*E38</f>
        <v>0</v>
      </c>
      <c r="I38" s="18"/>
      <c r="J38" s="18"/>
    </row>
    <row r="39" spans="1:12" ht="15" x14ac:dyDescent="0.25">
      <c r="B39" s="56"/>
      <c r="C39" s="44"/>
      <c r="D39" s="38"/>
      <c r="E39" s="45"/>
      <c r="F39" s="39"/>
      <c r="G39" s="45"/>
      <c r="I39" s="18"/>
      <c r="J39" s="18"/>
    </row>
    <row r="40" spans="1:12" ht="18" x14ac:dyDescent="0.25">
      <c r="B40" s="56"/>
      <c r="C40" s="44" t="s">
        <v>55</v>
      </c>
      <c r="D40" s="38" t="s">
        <v>48</v>
      </c>
      <c r="E40" s="45">
        <f>ROUND(0.1*H36,1)</f>
        <v>2.1</v>
      </c>
      <c r="F40" s="39"/>
      <c r="G40" s="45">
        <f>F40*E40</f>
        <v>0</v>
      </c>
      <c r="I40" s="18"/>
      <c r="J40" s="18"/>
    </row>
    <row r="41" spans="1:12" ht="15" x14ac:dyDescent="0.25">
      <c r="B41" s="56"/>
      <c r="C41" s="44"/>
      <c r="D41" s="38"/>
      <c r="E41" s="45"/>
      <c r="F41" s="39"/>
      <c r="G41" s="45"/>
      <c r="I41" s="18"/>
      <c r="J41" s="18"/>
    </row>
    <row r="42" spans="1:12" ht="60" x14ac:dyDescent="0.25">
      <c r="B42" s="56">
        <v>3</v>
      </c>
      <c r="C42" s="44" t="s">
        <v>218</v>
      </c>
      <c r="D42" s="38"/>
      <c r="E42" s="45"/>
      <c r="F42" s="39"/>
      <c r="G42" s="45"/>
      <c r="I42" s="18"/>
      <c r="J42" s="18"/>
    </row>
    <row r="43" spans="1:12" ht="18" x14ac:dyDescent="0.25">
      <c r="B43" s="56"/>
      <c r="C43" s="44" t="s">
        <v>51</v>
      </c>
      <c r="D43" s="38" t="s">
        <v>48</v>
      </c>
      <c r="E43" s="45">
        <f>ROUND(0.3*H43,1)</f>
        <v>3</v>
      </c>
      <c r="F43" s="85"/>
      <c r="G43" s="45">
        <f>F43*E43</f>
        <v>0</v>
      </c>
      <c r="H43" s="18">
        <v>10</v>
      </c>
      <c r="I43" s="18"/>
      <c r="J43" s="18"/>
    </row>
    <row r="44" spans="1:12" ht="15" x14ac:dyDescent="0.25">
      <c r="B44" s="56"/>
      <c r="C44" s="44"/>
      <c r="D44" s="38"/>
      <c r="E44" s="45"/>
      <c r="F44" s="85"/>
      <c r="G44" s="45"/>
      <c r="I44" s="18"/>
      <c r="J44" s="18"/>
    </row>
    <row r="45" spans="1:12" ht="18" x14ac:dyDescent="0.25">
      <c r="B45" s="56"/>
      <c r="C45" s="44" t="s">
        <v>56</v>
      </c>
      <c r="D45" s="38" t="s">
        <v>48</v>
      </c>
      <c r="E45" s="45">
        <f>ROUND(0.6*H43,1)</f>
        <v>6</v>
      </c>
      <c r="F45" s="85"/>
      <c r="G45" s="45">
        <f>F45*E45</f>
        <v>0</v>
      </c>
      <c r="I45" s="18"/>
      <c r="J45" s="18"/>
    </row>
    <row r="46" spans="1:12" ht="15" x14ac:dyDescent="0.25">
      <c r="B46" s="56"/>
      <c r="C46" s="44"/>
      <c r="D46" s="38"/>
      <c r="E46" s="45"/>
      <c r="F46" s="85"/>
      <c r="G46" s="45"/>
      <c r="I46" s="18"/>
      <c r="J46" s="18"/>
    </row>
    <row r="47" spans="1:12" ht="18" x14ac:dyDescent="0.25">
      <c r="B47" s="56"/>
      <c r="C47" s="44" t="s">
        <v>55</v>
      </c>
      <c r="D47" s="38" t="s">
        <v>48</v>
      </c>
      <c r="E47" s="45">
        <f>ROUND(0.1*H43,1)</f>
        <v>1</v>
      </c>
      <c r="F47" s="85"/>
      <c r="G47" s="45">
        <f>F47*E47</f>
        <v>0</v>
      </c>
      <c r="I47" s="18"/>
      <c r="J47" s="18"/>
    </row>
    <row r="48" spans="1:12" ht="15" x14ac:dyDescent="0.25">
      <c r="B48" s="56"/>
      <c r="C48" s="44"/>
      <c r="D48" s="38"/>
      <c r="E48" s="45"/>
      <c r="F48" s="85"/>
      <c r="G48" s="45"/>
      <c r="I48" s="18"/>
      <c r="J48" s="18"/>
    </row>
    <row r="49" spans="2:8" ht="30" x14ac:dyDescent="0.25">
      <c r="B49" s="56">
        <v>4</v>
      </c>
      <c r="C49" s="44" t="s">
        <v>26</v>
      </c>
      <c r="D49" s="38" t="s">
        <v>49</v>
      </c>
      <c r="E49" s="45">
        <v>18.5</v>
      </c>
      <c r="F49" s="39"/>
      <c r="G49" s="45">
        <f>F49*E49</f>
        <v>0</v>
      </c>
    </row>
    <row r="50" spans="2:8" ht="15" x14ac:dyDescent="0.25">
      <c r="B50" s="56"/>
      <c r="C50" s="44"/>
      <c r="D50" s="38"/>
      <c r="E50" s="45"/>
      <c r="F50" s="39"/>
      <c r="G50" s="45"/>
    </row>
    <row r="51" spans="2:8" ht="60" x14ac:dyDescent="0.25">
      <c r="B51" s="56">
        <v>5</v>
      </c>
      <c r="C51" s="44" t="s">
        <v>255</v>
      </c>
      <c r="D51" s="38" t="s">
        <v>48</v>
      </c>
      <c r="E51" s="45">
        <v>7</v>
      </c>
      <c r="F51" s="39"/>
      <c r="G51" s="45">
        <f>F51*E51</f>
        <v>0</v>
      </c>
    </row>
    <row r="52" spans="2:8" ht="15" x14ac:dyDescent="0.25">
      <c r="B52" s="56"/>
      <c r="C52" s="44"/>
      <c r="D52" s="38"/>
      <c r="E52" s="45"/>
      <c r="F52" s="39"/>
      <c r="G52" s="45"/>
    </row>
    <row r="53" spans="2:8" ht="75" x14ac:dyDescent="0.25">
      <c r="B53" s="56">
        <v>6</v>
      </c>
      <c r="C53" s="44" t="s">
        <v>248</v>
      </c>
      <c r="D53" s="38" t="s">
        <v>48</v>
      </c>
      <c r="E53" s="45">
        <v>9.5</v>
      </c>
      <c r="F53" s="39"/>
      <c r="G53" s="45">
        <f>+E53*F53</f>
        <v>0</v>
      </c>
      <c r="H53" s="35"/>
    </row>
    <row r="54" spans="2:8" ht="15" x14ac:dyDescent="0.25">
      <c r="B54" s="56"/>
      <c r="C54" s="44"/>
      <c r="D54" s="38"/>
      <c r="E54" s="45"/>
      <c r="F54" s="39"/>
      <c r="G54" s="45"/>
      <c r="H54" s="35"/>
    </row>
    <row r="55" spans="2:8" ht="60" x14ac:dyDescent="0.25">
      <c r="B55" s="56">
        <v>7</v>
      </c>
      <c r="C55" s="44" t="s">
        <v>249</v>
      </c>
      <c r="D55" s="38" t="s">
        <v>48</v>
      </c>
      <c r="E55" s="45">
        <v>5</v>
      </c>
      <c r="F55" s="39"/>
      <c r="G55" s="45">
        <f>+E55*F55</f>
        <v>0</v>
      </c>
      <c r="H55" s="35"/>
    </row>
    <row r="56" spans="2:8" ht="15" x14ac:dyDescent="0.25">
      <c r="B56" s="56"/>
      <c r="C56" s="44"/>
      <c r="D56" s="38"/>
      <c r="E56" s="45"/>
      <c r="F56" s="39"/>
      <c r="G56" s="45"/>
      <c r="H56" s="35"/>
    </row>
    <row r="57" spans="2:8" ht="30.75" customHeight="1" x14ac:dyDescent="0.25">
      <c r="B57" s="56">
        <v>8</v>
      </c>
      <c r="C57" s="44" t="s">
        <v>40</v>
      </c>
      <c r="D57" s="55" t="s">
        <v>48</v>
      </c>
      <c r="E57" s="66">
        <v>7</v>
      </c>
      <c r="F57" s="86"/>
      <c r="G57" s="45">
        <f t="shared" ref="G57:G63" si="0">+E57*F57</f>
        <v>0</v>
      </c>
      <c r="H57" s="35"/>
    </row>
    <row r="58" spans="2:8" ht="15" x14ac:dyDescent="0.25">
      <c r="B58" s="56"/>
      <c r="C58" s="44"/>
      <c r="D58" s="55"/>
      <c r="E58" s="66"/>
      <c r="F58" s="86"/>
      <c r="G58" s="45"/>
      <c r="H58" s="35"/>
    </row>
    <row r="59" spans="2:8" ht="45" x14ac:dyDescent="0.25">
      <c r="B59" s="56">
        <v>9</v>
      </c>
      <c r="C59" s="44" t="s">
        <v>29</v>
      </c>
      <c r="D59" s="55" t="s">
        <v>48</v>
      </c>
      <c r="E59" s="66">
        <f>ROUND((E43+E45+E47)*1.3-E57*1.05,1)</f>
        <v>5.7</v>
      </c>
      <c r="F59" s="86"/>
      <c r="G59" s="45">
        <f t="shared" si="0"/>
        <v>0</v>
      </c>
      <c r="H59" s="35"/>
    </row>
    <row r="60" spans="2:8" ht="15" x14ac:dyDescent="0.25">
      <c r="B60" s="56"/>
      <c r="C60" s="44"/>
      <c r="D60" s="55"/>
      <c r="E60" s="66"/>
      <c r="F60" s="86"/>
      <c r="G60" s="45"/>
      <c r="H60" s="35"/>
    </row>
    <row r="61" spans="2:8" ht="30" x14ac:dyDescent="0.25">
      <c r="B61" s="56">
        <v>10</v>
      </c>
      <c r="C61" s="44" t="s">
        <v>36</v>
      </c>
      <c r="D61" s="55" t="s">
        <v>48</v>
      </c>
      <c r="E61" s="66">
        <f>E33</f>
        <v>2.5</v>
      </c>
      <c r="F61" s="86"/>
      <c r="G61" s="45">
        <f t="shared" si="0"/>
        <v>0</v>
      </c>
      <c r="H61" s="35"/>
    </row>
    <row r="62" spans="2:8" ht="15" x14ac:dyDescent="0.25">
      <c r="B62" s="56"/>
      <c r="C62" s="44"/>
      <c r="D62" s="55"/>
      <c r="E62" s="66"/>
      <c r="F62" s="86"/>
      <c r="G62" s="45"/>
      <c r="H62" s="35"/>
    </row>
    <row r="63" spans="2:8" ht="66" x14ac:dyDescent="0.25">
      <c r="B63" s="56">
        <v>11</v>
      </c>
      <c r="C63" s="44" t="s">
        <v>50</v>
      </c>
      <c r="D63" s="38" t="s">
        <v>210</v>
      </c>
      <c r="E63" s="66">
        <v>13</v>
      </c>
      <c r="F63" s="86"/>
      <c r="G63" s="45">
        <f t="shared" si="0"/>
        <v>0</v>
      </c>
      <c r="H63" s="35"/>
    </row>
    <row r="64" spans="2:8" ht="15" x14ac:dyDescent="0.25">
      <c r="B64" s="56"/>
      <c r="C64" s="44"/>
      <c r="D64" s="38"/>
      <c r="E64" s="66"/>
      <c r="F64" s="86"/>
      <c r="G64" s="45"/>
      <c r="H64" s="35"/>
    </row>
    <row r="65" spans="2:7" x14ac:dyDescent="0.2">
      <c r="C65" s="16" t="s">
        <v>13</v>
      </c>
      <c r="D65" s="1"/>
      <c r="E65" s="3"/>
      <c r="F65" s="3"/>
      <c r="G65" s="7">
        <f>SUM(G33:G64)</f>
        <v>0</v>
      </c>
    </row>
    <row r="67" spans="2:7" x14ac:dyDescent="0.2">
      <c r="B67" s="29" t="s">
        <v>6</v>
      </c>
      <c r="C67" s="11" t="s">
        <v>5</v>
      </c>
    </row>
    <row r="68" spans="2:7" x14ac:dyDescent="0.2">
      <c r="B68" s="29"/>
      <c r="C68" s="11"/>
    </row>
    <row r="69" spans="2:7" ht="75" x14ac:dyDescent="0.25">
      <c r="B69" s="56">
        <v>1</v>
      </c>
      <c r="C69" s="44" t="s">
        <v>213</v>
      </c>
      <c r="D69" s="38" t="s">
        <v>9</v>
      </c>
      <c r="E69" s="45">
        <f>E13</f>
        <v>27.5</v>
      </c>
      <c r="F69" s="39"/>
      <c r="G69" s="45">
        <f>+E69*F69</f>
        <v>0</v>
      </c>
    </row>
    <row r="70" spans="2:7" ht="15" x14ac:dyDescent="0.25">
      <c r="B70" s="56"/>
      <c r="C70" s="44"/>
      <c r="D70" s="38"/>
      <c r="E70" s="45"/>
      <c r="F70" s="39"/>
      <c r="G70" s="45"/>
    </row>
    <row r="71" spans="2:7" ht="90" customHeight="1" x14ac:dyDescent="0.25">
      <c r="B71" s="56">
        <v>2</v>
      </c>
      <c r="C71" s="44" t="s">
        <v>39</v>
      </c>
      <c r="D71" s="38"/>
      <c r="E71" s="45"/>
      <c r="F71" s="39"/>
      <c r="G71" s="45"/>
    </row>
    <row r="72" spans="2:7" ht="15" x14ac:dyDescent="0.25">
      <c r="B72" s="56"/>
      <c r="C72" s="50" t="s">
        <v>44</v>
      </c>
      <c r="D72" s="38" t="s">
        <v>10</v>
      </c>
      <c r="E72" s="45">
        <v>2</v>
      </c>
      <c r="F72" s="39"/>
      <c r="G72" s="45">
        <f>+E72*F72</f>
        <v>0</v>
      </c>
    </row>
    <row r="73" spans="2:7" ht="15" x14ac:dyDescent="0.25">
      <c r="B73" s="56"/>
      <c r="C73" s="50" t="s">
        <v>45</v>
      </c>
      <c r="D73" s="38" t="s">
        <v>10</v>
      </c>
      <c r="E73" s="45">
        <v>1</v>
      </c>
      <c r="F73" s="39"/>
      <c r="G73" s="45">
        <f>+E73*F73</f>
        <v>0</v>
      </c>
    </row>
    <row r="74" spans="2:7" ht="15" x14ac:dyDescent="0.25">
      <c r="B74" s="56"/>
      <c r="C74" s="50"/>
      <c r="D74" s="38"/>
      <c r="E74" s="45"/>
      <c r="F74" s="39"/>
      <c r="G74" s="45"/>
    </row>
    <row r="75" spans="2:7" ht="90" x14ac:dyDescent="0.25">
      <c r="B75" s="56">
        <v>3</v>
      </c>
      <c r="C75" s="44" t="s">
        <v>252</v>
      </c>
      <c r="D75" s="38" t="s">
        <v>10</v>
      </c>
      <c r="E75" s="45">
        <v>14</v>
      </c>
      <c r="F75" s="39"/>
      <c r="G75" s="45">
        <f>+E75*F75</f>
        <v>0</v>
      </c>
    </row>
    <row r="76" spans="2:7" ht="15" x14ac:dyDescent="0.25">
      <c r="B76" s="56"/>
      <c r="C76" s="44"/>
      <c r="D76" s="38"/>
      <c r="E76" s="45"/>
      <c r="F76" s="39"/>
      <c r="G76" s="45"/>
    </row>
    <row r="77" spans="2:7" ht="61.5" customHeight="1" x14ac:dyDescent="0.25">
      <c r="B77" s="56">
        <v>4</v>
      </c>
      <c r="C77" s="53" t="s">
        <v>208</v>
      </c>
      <c r="D77" s="38" t="s">
        <v>10</v>
      </c>
      <c r="E77" s="45">
        <v>2</v>
      </c>
      <c r="F77" s="39"/>
      <c r="G77" s="45">
        <f>+E77*F77</f>
        <v>0</v>
      </c>
    </row>
    <row r="78" spans="2:7" ht="15" x14ac:dyDescent="0.25">
      <c r="B78" s="56"/>
      <c r="C78" s="44"/>
      <c r="D78" s="38"/>
      <c r="E78" s="45"/>
      <c r="F78" s="39"/>
      <c r="G78" s="45"/>
    </row>
    <row r="79" spans="2:7" ht="30" x14ac:dyDescent="0.25">
      <c r="B79" s="56">
        <v>5</v>
      </c>
      <c r="C79" s="44" t="s">
        <v>214</v>
      </c>
      <c r="D79" s="38" t="s">
        <v>10</v>
      </c>
      <c r="E79" s="45">
        <v>1</v>
      </c>
      <c r="F79" s="39"/>
      <c r="G79" s="45">
        <f>+E79*F79</f>
        <v>0</v>
      </c>
    </row>
    <row r="80" spans="2:7" ht="15" x14ac:dyDescent="0.25">
      <c r="B80" s="56"/>
      <c r="C80" s="44"/>
      <c r="D80" s="38"/>
      <c r="E80" s="45"/>
      <c r="F80" s="39"/>
      <c r="G80" s="45"/>
    </row>
    <row r="81" spans="1:12" ht="45" x14ac:dyDescent="0.25">
      <c r="B81" s="56">
        <v>6</v>
      </c>
      <c r="C81" s="44" t="s">
        <v>222</v>
      </c>
      <c r="D81" s="38" t="s">
        <v>10</v>
      </c>
      <c r="E81" s="45">
        <v>1</v>
      </c>
      <c r="F81" s="39"/>
      <c r="G81" s="45">
        <f>+E81*F81</f>
        <v>0</v>
      </c>
    </row>
    <row r="82" spans="1:12" x14ac:dyDescent="0.2">
      <c r="F82" s="4"/>
      <c r="G82" s="5"/>
    </row>
    <row r="83" spans="1:12" x14ac:dyDescent="0.2">
      <c r="C83" s="16" t="s">
        <v>14</v>
      </c>
      <c r="D83" s="1"/>
      <c r="E83" s="3"/>
      <c r="F83" s="3"/>
      <c r="G83" s="7">
        <f>SUM(G69:G82)</f>
        <v>0</v>
      </c>
    </row>
    <row r="84" spans="1:12" x14ac:dyDescent="0.2">
      <c r="C84" s="11"/>
      <c r="G84" s="6"/>
    </row>
    <row r="85" spans="1:12" x14ac:dyDescent="0.2">
      <c r="B85" s="29" t="s">
        <v>16</v>
      </c>
      <c r="C85" s="11" t="s">
        <v>7</v>
      </c>
      <c r="L85" s="12"/>
    </row>
    <row r="86" spans="1:12" x14ac:dyDescent="0.2">
      <c r="B86" s="29"/>
      <c r="C86" s="11"/>
      <c r="L86" s="12"/>
    </row>
    <row r="87" spans="1:12" ht="30" x14ac:dyDescent="0.25">
      <c r="B87" s="56">
        <v>1</v>
      </c>
      <c r="C87" s="44" t="s">
        <v>62</v>
      </c>
      <c r="D87" s="38" t="s">
        <v>49</v>
      </c>
      <c r="E87" s="45">
        <f>E25</f>
        <v>18</v>
      </c>
      <c r="F87" s="39"/>
      <c r="G87" s="45">
        <f t="shared" ref="G87:G95" si="1">+E87*F87</f>
        <v>0</v>
      </c>
      <c r="L87" s="12"/>
    </row>
    <row r="88" spans="1:12" ht="15" x14ac:dyDescent="0.25">
      <c r="B88" s="56"/>
      <c r="C88" s="44"/>
      <c r="D88" s="38"/>
      <c r="E88" s="45"/>
      <c r="F88" s="39"/>
      <c r="G88" s="45"/>
      <c r="L88" s="12"/>
    </row>
    <row r="89" spans="1:12" ht="30" x14ac:dyDescent="0.25">
      <c r="B89" s="56">
        <v>2</v>
      </c>
      <c r="C89" s="44" t="s">
        <v>61</v>
      </c>
      <c r="D89" s="38" t="s">
        <v>9</v>
      </c>
      <c r="E89" s="45">
        <f>E23</f>
        <v>20</v>
      </c>
      <c r="F89" s="39"/>
      <c r="G89" s="45">
        <f t="shared" si="1"/>
        <v>0</v>
      </c>
      <c r="L89" s="12"/>
    </row>
    <row r="90" spans="1:12" ht="15" x14ac:dyDescent="0.25">
      <c r="B90" s="56"/>
      <c r="C90" s="44"/>
      <c r="D90" s="38"/>
      <c r="E90" s="45"/>
      <c r="F90" s="39"/>
      <c r="G90" s="45"/>
      <c r="L90" s="12"/>
    </row>
    <row r="91" spans="1:12" ht="30" x14ac:dyDescent="0.25">
      <c r="B91" s="56">
        <v>3</v>
      </c>
      <c r="C91" s="44" t="s">
        <v>33</v>
      </c>
      <c r="D91" s="38" t="s">
        <v>49</v>
      </c>
      <c r="E91" s="45">
        <f>E87</f>
        <v>18</v>
      </c>
      <c r="F91" s="39"/>
      <c r="G91" s="45">
        <f t="shared" si="1"/>
        <v>0</v>
      </c>
      <c r="L91" s="12"/>
    </row>
    <row r="92" spans="1:12" ht="15" x14ac:dyDescent="0.25">
      <c r="B92" s="56"/>
      <c r="C92" s="44"/>
      <c r="D92" s="38"/>
      <c r="E92" s="45"/>
      <c r="F92" s="39"/>
      <c r="G92" s="45"/>
      <c r="L92" s="12"/>
    </row>
    <row r="93" spans="1:12" ht="31.5" customHeight="1" x14ac:dyDescent="0.25">
      <c r="B93" s="56">
        <v>4</v>
      </c>
      <c r="C93" s="44" t="s">
        <v>63</v>
      </c>
      <c r="D93" s="38" t="s">
        <v>49</v>
      </c>
      <c r="E93" s="45">
        <f>E91+E27</f>
        <v>20</v>
      </c>
      <c r="F93" s="39"/>
      <c r="G93" s="45">
        <f t="shared" si="1"/>
        <v>0</v>
      </c>
      <c r="L93" s="12"/>
    </row>
    <row r="94" spans="1:12" ht="15" x14ac:dyDescent="0.25">
      <c r="B94" s="56"/>
      <c r="C94" s="44"/>
      <c r="D94" s="38"/>
      <c r="E94" s="45"/>
      <c r="F94" s="39"/>
      <c r="G94" s="45"/>
      <c r="L94" s="12"/>
    </row>
    <row r="95" spans="1:12" ht="30" x14ac:dyDescent="0.25">
      <c r="B95" s="56">
        <v>5</v>
      </c>
      <c r="C95" s="44" t="s">
        <v>34</v>
      </c>
      <c r="D95" s="38" t="s">
        <v>49</v>
      </c>
      <c r="E95" s="45">
        <f>E93</f>
        <v>20</v>
      </c>
      <c r="F95" s="39"/>
      <c r="G95" s="45">
        <f t="shared" si="1"/>
        <v>0</v>
      </c>
      <c r="L95" s="12"/>
    </row>
    <row r="96" spans="1:12" s="18" customFormat="1" x14ac:dyDescent="0.2">
      <c r="A96" s="25"/>
      <c r="B96" s="17"/>
      <c r="C96" s="16" t="s">
        <v>15</v>
      </c>
      <c r="D96" s="1"/>
      <c r="E96" s="3"/>
      <c r="F96" s="3"/>
      <c r="G96" s="7">
        <f>SUM(G86:G95)</f>
        <v>0</v>
      </c>
      <c r="I96"/>
      <c r="J96"/>
      <c r="K96"/>
      <c r="L96"/>
    </row>
    <row r="101" spans="1:12" s="18" customFormat="1" x14ac:dyDescent="0.2">
      <c r="A101" s="25"/>
      <c r="B101" s="17"/>
      <c r="C101"/>
      <c r="D101"/>
      <c r="E101" s="2"/>
      <c r="F101" s="2"/>
      <c r="G101" s="2"/>
      <c r="I101"/>
      <c r="J101"/>
      <c r="K101"/>
      <c r="L101"/>
    </row>
    <row r="102" spans="1:12" s="18" customFormat="1" x14ac:dyDescent="0.2">
      <c r="A102" s="25"/>
      <c r="B102" s="17"/>
      <c r="C102"/>
      <c r="D102"/>
      <c r="E102" s="2"/>
      <c r="F102" s="2"/>
      <c r="G102" s="2"/>
      <c r="I102"/>
      <c r="J102"/>
      <c r="K102"/>
      <c r="L102"/>
    </row>
    <row r="115" spans="3:3" x14ac:dyDescent="0.2">
      <c r="C115" s="20"/>
    </row>
  </sheetData>
  <mergeCells count="10">
    <mergeCell ref="D7:F7"/>
    <mergeCell ref="D8:F8"/>
    <mergeCell ref="D9:F9"/>
    <mergeCell ref="D10:F10"/>
    <mergeCell ref="B1:G1"/>
    <mergeCell ref="B2:G2"/>
    <mergeCell ref="B3:G3"/>
    <mergeCell ref="B4:G4"/>
    <mergeCell ref="D5:F5"/>
    <mergeCell ref="D6:F6"/>
  </mergeCells>
  <printOptions gridLines="1"/>
  <pageMargins left="1.1023622047244095" right="0.19685039370078741" top="0.70866141732283472" bottom="0.47244094488188981" header="0" footer="0"/>
  <pageSetup paperSize="9" orientation="portrait" r:id="rId1"/>
  <headerFooter alignWithMargins="0">
    <oddHeader>&amp;L&amp;"Arial Narrow,Navadno"&amp;9KANALIZACIJA MALE ŽABLJE&amp;C&amp;"Arial Narrow,Navadno"&amp;9FB3 - HIŠNI PRIKLJUČKI&amp;R&amp;"Arial Narrow,Navadno"&amp;9DETAJL INFRASTRUKTURA d.o.o., NA PRODU 13, Vipava</oddHeader>
    <oddFooter>&amp;C&amp;9stran&amp;P</oddFooter>
  </headerFooter>
  <rowBreaks count="4" manualBreakCount="4">
    <brk id="10" min="1" max="6" man="1"/>
    <brk id="41" min="1" max="6" man="1"/>
    <brk id="66" min="1" max="6" man="1"/>
    <brk id="84" min="1" max="6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L115"/>
  <sheetViews>
    <sheetView view="pageBreakPreview" zoomScaleNormal="100" zoomScaleSheetLayoutView="100" workbookViewId="0">
      <selection activeCell="G12" sqref="G12"/>
    </sheetView>
  </sheetViews>
  <sheetFormatPr defaultRowHeight="12.75" x14ac:dyDescent="0.2"/>
  <cols>
    <col min="1" max="1" width="9.140625" style="25"/>
    <col min="2" max="2" width="6.7109375" style="17" customWidth="1"/>
    <col min="3" max="3" width="42.7109375" style="12" customWidth="1"/>
    <col min="4" max="4" width="8.140625" customWidth="1"/>
    <col min="5" max="5" width="9.140625" style="2" customWidth="1"/>
    <col min="6" max="6" width="9.42578125" style="2" customWidth="1"/>
    <col min="7" max="7" width="13.85546875" style="2" customWidth="1"/>
    <col min="8" max="8" width="14.7109375" style="18" customWidth="1"/>
    <col min="9" max="10" width="11.7109375" bestFit="1" customWidth="1"/>
  </cols>
  <sheetData>
    <row r="1" spans="1:12" ht="38.25" customHeight="1" x14ac:dyDescent="0.25">
      <c r="B1" s="248" t="s">
        <v>53</v>
      </c>
      <c r="C1" s="249"/>
      <c r="D1" s="249"/>
      <c r="E1" s="249"/>
      <c r="F1" s="249"/>
      <c r="G1" s="249"/>
    </row>
    <row r="2" spans="1:12" ht="16.5" x14ac:dyDescent="0.25">
      <c r="B2" s="250" t="s">
        <v>223</v>
      </c>
      <c r="C2" s="250"/>
      <c r="D2" s="250"/>
      <c r="E2" s="250"/>
      <c r="F2" s="250"/>
      <c r="G2" s="250"/>
    </row>
    <row r="3" spans="1:12" ht="18" customHeight="1" x14ac:dyDescent="0.25">
      <c r="B3" s="250" t="s">
        <v>18</v>
      </c>
      <c r="C3" s="250"/>
      <c r="D3" s="250"/>
      <c r="E3" s="250"/>
      <c r="F3" s="250"/>
      <c r="G3" s="250"/>
    </row>
    <row r="4" spans="1:12" ht="13.5" thickBot="1" x14ac:dyDescent="0.25">
      <c r="B4" s="251"/>
      <c r="C4" s="251"/>
      <c r="D4" s="251"/>
      <c r="E4" s="251"/>
      <c r="F4" s="251"/>
      <c r="G4" s="251"/>
    </row>
    <row r="5" spans="1:12" ht="15" x14ac:dyDescent="0.2">
      <c r="B5" s="26" t="s">
        <v>0</v>
      </c>
      <c r="C5" s="13" t="s">
        <v>1</v>
      </c>
      <c r="D5" s="252"/>
      <c r="E5" s="252"/>
      <c r="F5" s="252"/>
      <c r="G5" s="8">
        <f>+G19</f>
        <v>0</v>
      </c>
    </row>
    <row r="6" spans="1:12" ht="15" x14ac:dyDescent="0.2">
      <c r="B6" s="27" t="s">
        <v>2</v>
      </c>
      <c r="C6" s="14" t="s">
        <v>30</v>
      </c>
      <c r="D6" s="245"/>
      <c r="E6" s="245"/>
      <c r="F6" s="245"/>
      <c r="G6" s="9">
        <f>G31</f>
        <v>0</v>
      </c>
    </row>
    <row r="7" spans="1:12" s="18" customFormat="1" ht="15" x14ac:dyDescent="0.2">
      <c r="A7" s="25"/>
      <c r="B7" s="27" t="s">
        <v>4</v>
      </c>
      <c r="C7" s="14" t="s">
        <v>3</v>
      </c>
      <c r="D7" s="245"/>
      <c r="E7" s="245"/>
      <c r="F7" s="245"/>
      <c r="G7" s="9">
        <f>+G67</f>
        <v>0</v>
      </c>
      <c r="I7"/>
      <c r="J7"/>
      <c r="K7"/>
      <c r="L7"/>
    </row>
    <row r="8" spans="1:12" s="18" customFormat="1" ht="15" x14ac:dyDescent="0.2">
      <c r="A8" s="25"/>
      <c r="B8" s="27" t="s">
        <v>6</v>
      </c>
      <c r="C8" s="14" t="s">
        <v>5</v>
      </c>
      <c r="D8" s="245"/>
      <c r="E8" s="245"/>
      <c r="F8" s="245"/>
      <c r="G8" s="9">
        <f>+G83</f>
        <v>0</v>
      </c>
      <c r="I8"/>
      <c r="J8"/>
      <c r="K8"/>
      <c r="L8"/>
    </row>
    <row r="9" spans="1:12" s="18" customFormat="1" ht="15.75" thickBot="1" x14ac:dyDescent="0.25">
      <c r="A9" s="25"/>
      <c r="B9" s="28" t="s">
        <v>16</v>
      </c>
      <c r="C9" s="15" t="s">
        <v>7</v>
      </c>
      <c r="D9" s="246"/>
      <c r="E9" s="246"/>
      <c r="F9" s="246"/>
      <c r="G9" s="10">
        <f>+G96</f>
        <v>0</v>
      </c>
      <c r="I9"/>
      <c r="J9"/>
      <c r="K9"/>
      <c r="L9"/>
    </row>
    <row r="10" spans="1:12" s="18" customFormat="1" ht="16.5" thickTop="1" thickBot="1" x14ac:dyDescent="0.25">
      <c r="A10" s="25"/>
      <c r="B10" s="32"/>
      <c r="C10" s="33" t="s">
        <v>24</v>
      </c>
      <c r="D10" s="247"/>
      <c r="E10" s="247"/>
      <c r="F10" s="247"/>
      <c r="G10" s="34">
        <f>SUM(G5:G9)</f>
        <v>0</v>
      </c>
      <c r="I10"/>
      <c r="J10"/>
      <c r="K10"/>
      <c r="L10"/>
    </row>
    <row r="11" spans="1:12" s="18" customFormat="1" x14ac:dyDescent="0.2">
      <c r="A11" s="25"/>
      <c r="B11" s="29" t="s">
        <v>0</v>
      </c>
      <c r="C11" s="11" t="s">
        <v>8</v>
      </c>
      <c r="D11"/>
      <c r="E11" s="2"/>
      <c r="F11" s="2"/>
      <c r="G11" s="2"/>
      <c r="I11"/>
      <c r="J11"/>
      <c r="K11"/>
      <c r="L11"/>
    </row>
    <row r="12" spans="1:12" ht="15" x14ac:dyDescent="0.25">
      <c r="B12" s="56"/>
      <c r="C12" s="50"/>
      <c r="D12" s="38"/>
      <c r="E12" s="45"/>
      <c r="F12" s="45"/>
      <c r="G12" s="45"/>
    </row>
    <row r="13" spans="1:12" s="18" customFormat="1" ht="15.75" customHeight="1" x14ac:dyDescent="0.25">
      <c r="A13" s="25"/>
      <c r="B13" s="56">
        <v>1</v>
      </c>
      <c r="C13" s="44" t="s">
        <v>25</v>
      </c>
      <c r="D13" s="38" t="s">
        <v>9</v>
      </c>
      <c r="E13" s="45">
        <v>34</v>
      </c>
      <c r="F13" s="39"/>
      <c r="G13" s="45">
        <f>+E13*F13</f>
        <v>0</v>
      </c>
      <c r="I13"/>
      <c r="J13"/>
      <c r="K13"/>
      <c r="L13"/>
    </row>
    <row r="14" spans="1:12" s="18" customFormat="1" ht="15" x14ac:dyDescent="0.25">
      <c r="A14" s="25"/>
      <c r="B14" s="56"/>
      <c r="C14" s="83"/>
      <c r="D14" s="38"/>
      <c r="E14" s="45"/>
      <c r="F14" s="39"/>
      <c r="G14" s="45"/>
      <c r="I14"/>
      <c r="J14"/>
      <c r="K14"/>
      <c r="L14"/>
    </row>
    <row r="15" spans="1:12" s="18" customFormat="1" ht="30" x14ac:dyDescent="0.25">
      <c r="A15" s="25"/>
      <c r="B15" s="56">
        <v>2</v>
      </c>
      <c r="C15" s="44" t="s">
        <v>17</v>
      </c>
      <c r="D15" s="38" t="s">
        <v>10</v>
      </c>
      <c r="E15" s="45">
        <v>8</v>
      </c>
      <c r="F15" s="39"/>
      <c r="G15" s="45">
        <f>+E15*F15</f>
        <v>0</v>
      </c>
      <c r="I15"/>
      <c r="J15"/>
      <c r="K15"/>
      <c r="L15"/>
    </row>
    <row r="16" spans="1:12" s="18" customFormat="1" ht="15" x14ac:dyDescent="0.25">
      <c r="A16" s="25"/>
      <c r="B16" s="56"/>
      <c r="C16" s="44"/>
      <c r="D16" s="38"/>
      <c r="E16" s="45"/>
      <c r="F16" s="39"/>
      <c r="G16" s="45"/>
      <c r="I16"/>
      <c r="J16"/>
      <c r="K16"/>
      <c r="L16"/>
    </row>
    <row r="17" spans="1:12" s="18" customFormat="1" ht="45" x14ac:dyDescent="0.25">
      <c r="A17" s="25"/>
      <c r="B17" s="56">
        <v>3</v>
      </c>
      <c r="C17" s="44" t="s">
        <v>43</v>
      </c>
      <c r="D17" s="38" t="s">
        <v>10</v>
      </c>
      <c r="E17" s="45">
        <v>4</v>
      </c>
      <c r="F17" s="39"/>
      <c r="G17" s="45">
        <f>+E17*F17</f>
        <v>0</v>
      </c>
      <c r="I17"/>
      <c r="J17"/>
      <c r="K17"/>
      <c r="L17"/>
    </row>
    <row r="18" spans="1:12" s="18" customFormat="1" ht="15" x14ac:dyDescent="0.25">
      <c r="A18" s="25"/>
      <c r="B18" s="56"/>
      <c r="C18" s="44"/>
      <c r="D18" s="38"/>
      <c r="E18" s="45"/>
      <c r="F18" s="39"/>
      <c r="G18" s="45"/>
      <c r="I18"/>
      <c r="J18"/>
      <c r="K18"/>
      <c r="L18"/>
    </row>
    <row r="19" spans="1:12" s="18" customFormat="1" x14ac:dyDescent="0.2">
      <c r="A19" s="25"/>
      <c r="B19" s="17"/>
      <c r="C19" s="16" t="s">
        <v>12</v>
      </c>
      <c r="D19" s="1"/>
      <c r="E19" s="3"/>
      <c r="F19" s="3"/>
      <c r="G19" s="7">
        <f>SUM(G13:G18)</f>
        <v>0</v>
      </c>
      <c r="I19"/>
      <c r="J19"/>
      <c r="K19"/>
      <c r="L19"/>
    </row>
    <row r="20" spans="1:12" s="18" customFormat="1" x14ac:dyDescent="0.2">
      <c r="A20" s="25"/>
      <c r="B20" s="17"/>
      <c r="C20" s="21"/>
      <c r="D20" s="22"/>
      <c r="E20" s="23"/>
      <c r="F20" s="23"/>
      <c r="G20" s="24"/>
      <c r="I20"/>
      <c r="J20"/>
      <c r="K20"/>
      <c r="L20"/>
    </row>
    <row r="21" spans="1:12" s="18" customFormat="1" x14ac:dyDescent="0.2">
      <c r="A21" s="25"/>
      <c r="B21" s="29" t="s">
        <v>2</v>
      </c>
      <c r="C21" s="21" t="s">
        <v>30</v>
      </c>
      <c r="D21" s="22"/>
      <c r="E21" s="23"/>
      <c r="F21" s="23"/>
      <c r="G21" s="24"/>
      <c r="I21"/>
      <c r="J21"/>
      <c r="K21"/>
      <c r="L21"/>
    </row>
    <row r="22" spans="1:12" s="18" customFormat="1" x14ac:dyDescent="0.2">
      <c r="A22" s="25"/>
      <c r="B22" s="17"/>
      <c r="C22" s="21"/>
      <c r="D22" s="22"/>
      <c r="E22" s="23"/>
      <c r="F22" s="23"/>
      <c r="G22" s="24"/>
      <c r="I22"/>
      <c r="J22"/>
      <c r="K22"/>
      <c r="L22"/>
    </row>
    <row r="23" spans="1:12" s="18" customFormat="1" ht="30" x14ac:dyDescent="0.25">
      <c r="A23" s="25"/>
      <c r="B23" s="56">
        <v>1</v>
      </c>
      <c r="C23" s="52" t="s">
        <v>206</v>
      </c>
      <c r="D23" s="55" t="s">
        <v>9</v>
      </c>
      <c r="E23" s="66">
        <v>17</v>
      </c>
      <c r="F23" s="39"/>
      <c r="G23" s="45">
        <f>F23*E23</f>
        <v>0</v>
      </c>
      <c r="I23"/>
      <c r="J23"/>
      <c r="K23"/>
      <c r="L23"/>
    </row>
    <row r="24" spans="1:12" s="18" customFormat="1" ht="15" x14ac:dyDescent="0.25">
      <c r="A24" s="25"/>
      <c r="B24" s="56"/>
      <c r="C24" s="52"/>
      <c r="D24" s="55"/>
      <c r="E24" s="66"/>
      <c r="F24" s="39"/>
      <c r="G24" s="45"/>
      <c r="I24"/>
      <c r="J24"/>
      <c r="K24"/>
      <c r="L24"/>
    </row>
    <row r="25" spans="1:12" s="18" customFormat="1" ht="90" x14ac:dyDescent="0.25">
      <c r="A25" s="25"/>
      <c r="B25" s="56">
        <v>2</v>
      </c>
      <c r="C25" s="52" t="s">
        <v>42</v>
      </c>
      <c r="D25" s="38" t="s">
        <v>49</v>
      </c>
      <c r="E25" s="66">
        <v>21</v>
      </c>
      <c r="F25" s="39"/>
      <c r="G25" s="45">
        <f>F25*E25</f>
        <v>0</v>
      </c>
      <c r="I25"/>
      <c r="J25"/>
      <c r="K25"/>
      <c r="L25"/>
    </row>
    <row r="26" spans="1:12" s="18" customFormat="1" ht="15" x14ac:dyDescent="0.25">
      <c r="A26" s="25"/>
      <c r="B26" s="56"/>
      <c r="C26" s="52"/>
      <c r="D26" s="38"/>
      <c r="E26" s="66"/>
      <c r="F26" s="39"/>
      <c r="G26" s="45"/>
      <c r="I26"/>
      <c r="J26"/>
      <c r="K26"/>
      <c r="L26"/>
    </row>
    <row r="27" spans="1:12" s="18" customFormat="1" ht="60" x14ac:dyDescent="0.25">
      <c r="A27" s="25"/>
      <c r="B27" s="56">
        <v>3</v>
      </c>
      <c r="C27" s="52" t="s">
        <v>246</v>
      </c>
      <c r="D27" s="38" t="s">
        <v>49</v>
      </c>
      <c r="E27" s="23">
        <v>2</v>
      </c>
      <c r="F27" s="39"/>
      <c r="G27" s="45">
        <f>F27*E27</f>
        <v>0</v>
      </c>
      <c r="I27"/>
      <c r="J27"/>
      <c r="K27"/>
      <c r="L27"/>
    </row>
    <row r="28" spans="1:12" s="18" customFormat="1" ht="15" x14ac:dyDescent="0.25">
      <c r="A28" s="25"/>
      <c r="B28" s="56"/>
      <c r="C28" s="52"/>
      <c r="D28" s="38"/>
      <c r="E28" s="66"/>
      <c r="F28" s="39"/>
      <c r="G28" s="45"/>
      <c r="I28"/>
      <c r="J28"/>
      <c r="K28"/>
      <c r="L28"/>
    </row>
    <row r="29" spans="1:12" s="18" customFormat="1" ht="30" x14ac:dyDescent="0.25">
      <c r="A29" s="25"/>
      <c r="B29" s="56">
        <v>4</v>
      </c>
      <c r="C29" s="52" t="s">
        <v>224</v>
      </c>
      <c r="D29" s="38" t="s">
        <v>49</v>
      </c>
      <c r="E29" s="66">
        <v>18</v>
      </c>
      <c r="F29" s="39"/>
      <c r="G29" s="45">
        <f>F29*E29</f>
        <v>0</v>
      </c>
      <c r="I29"/>
      <c r="J29"/>
      <c r="K29"/>
      <c r="L29"/>
    </row>
    <row r="30" spans="1:12" s="18" customFormat="1" ht="15" x14ac:dyDescent="0.25">
      <c r="A30" s="25"/>
      <c r="B30" s="56"/>
      <c r="C30" s="52"/>
      <c r="D30" s="38"/>
      <c r="E30" s="66"/>
      <c r="F30" s="39"/>
      <c r="G30" s="45"/>
      <c r="I30"/>
      <c r="J30"/>
      <c r="K30"/>
      <c r="L30"/>
    </row>
    <row r="31" spans="1:12" s="18" customFormat="1" x14ac:dyDescent="0.2">
      <c r="A31" s="25"/>
      <c r="B31" s="17"/>
      <c r="C31" s="16" t="s">
        <v>31</v>
      </c>
      <c r="D31" s="1"/>
      <c r="E31" s="3"/>
      <c r="F31" s="3"/>
      <c r="G31" s="7">
        <f>SUM(G23:G30)</f>
        <v>0</v>
      </c>
      <c r="I31"/>
      <c r="J31"/>
      <c r="K31"/>
      <c r="L31"/>
    </row>
    <row r="32" spans="1:12" s="18" customFormat="1" ht="15" x14ac:dyDescent="0.25">
      <c r="A32" s="25"/>
      <c r="B32" s="17"/>
      <c r="C32" s="21"/>
      <c r="D32" s="22"/>
      <c r="E32" s="23"/>
      <c r="F32" s="23"/>
      <c r="G32" s="45"/>
      <c r="I32"/>
      <c r="J32"/>
      <c r="K32"/>
      <c r="L32"/>
    </row>
    <row r="33" spans="1:12" s="18" customFormat="1" ht="15" x14ac:dyDescent="0.25">
      <c r="A33" s="25"/>
      <c r="B33" s="29" t="s">
        <v>4</v>
      </c>
      <c r="C33" s="11" t="s">
        <v>11</v>
      </c>
      <c r="D33"/>
      <c r="E33" s="2"/>
      <c r="F33" s="2"/>
      <c r="G33" s="45"/>
      <c r="I33"/>
      <c r="J33"/>
      <c r="K33"/>
      <c r="L33"/>
    </row>
    <row r="34" spans="1:12" s="18" customFormat="1" ht="15" x14ac:dyDescent="0.25">
      <c r="A34" s="25"/>
      <c r="B34" s="57"/>
      <c r="C34" s="84"/>
      <c r="D34" s="38"/>
      <c r="E34" s="45"/>
      <c r="F34" s="45"/>
      <c r="G34" s="45"/>
      <c r="I34"/>
      <c r="J34"/>
      <c r="K34"/>
      <c r="L34"/>
    </row>
    <row r="35" spans="1:12" s="18" customFormat="1" ht="31.5" customHeight="1" x14ac:dyDescent="0.25">
      <c r="A35" s="25"/>
      <c r="B35" s="56">
        <v>1</v>
      </c>
      <c r="C35" s="52" t="s">
        <v>37</v>
      </c>
      <c r="D35" s="38" t="s">
        <v>48</v>
      </c>
      <c r="E35" s="45">
        <v>2</v>
      </c>
      <c r="F35" s="39"/>
      <c r="G35" s="45">
        <f>F35*E35</f>
        <v>0</v>
      </c>
      <c r="I35"/>
      <c r="J35"/>
      <c r="K35"/>
      <c r="L35"/>
    </row>
    <row r="36" spans="1:12" ht="15" x14ac:dyDescent="0.25">
      <c r="B36" s="56"/>
      <c r="C36" s="50"/>
      <c r="D36" s="38"/>
      <c r="E36" s="45"/>
      <c r="F36" s="45"/>
      <c r="G36" s="45"/>
    </row>
    <row r="37" spans="1:12" ht="90" x14ac:dyDescent="0.25">
      <c r="B37" s="56">
        <v>2</v>
      </c>
      <c r="C37" s="44" t="s">
        <v>112</v>
      </c>
      <c r="D37" s="38"/>
      <c r="E37" s="45"/>
      <c r="F37" s="39"/>
      <c r="G37" s="45"/>
    </row>
    <row r="38" spans="1:12" ht="18" x14ac:dyDescent="0.25">
      <c r="B38" s="56"/>
      <c r="C38" s="44" t="s">
        <v>51</v>
      </c>
      <c r="D38" s="38" t="s">
        <v>48</v>
      </c>
      <c r="E38" s="45">
        <f>ROUND(0.3*H38,1)</f>
        <v>9</v>
      </c>
      <c r="F38" s="39"/>
      <c r="G38" s="45">
        <f>F38*E38</f>
        <v>0</v>
      </c>
      <c r="H38" s="18">
        <v>30</v>
      </c>
    </row>
    <row r="39" spans="1:12" ht="15" x14ac:dyDescent="0.25">
      <c r="B39" s="56"/>
      <c r="C39" s="44"/>
      <c r="D39" s="38"/>
      <c r="E39" s="45"/>
      <c r="F39" s="39"/>
      <c r="G39" s="45"/>
      <c r="J39" s="18"/>
    </row>
    <row r="40" spans="1:12" ht="18" x14ac:dyDescent="0.25">
      <c r="B40" s="56"/>
      <c r="C40" s="44" t="s">
        <v>56</v>
      </c>
      <c r="D40" s="38" t="s">
        <v>48</v>
      </c>
      <c r="E40" s="45">
        <f>ROUND(0.6*H38,1)</f>
        <v>18</v>
      </c>
      <c r="F40" s="39"/>
      <c r="G40" s="45">
        <f>F40*E40</f>
        <v>0</v>
      </c>
      <c r="I40" s="18"/>
      <c r="J40" s="18"/>
    </row>
    <row r="41" spans="1:12" ht="15" x14ac:dyDescent="0.25">
      <c r="B41" s="56"/>
      <c r="C41" s="44"/>
      <c r="D41" s="38"/>
      <c r="E41" s="45"/>
      <c r="F41" s="39"/>
      <c r="G41" s="45"/>
      <c r="I41" s="18"/>
      <c r="J41" s="18"/>
    </row>
    <row r="42" spans="1:12" ht="18" x14ac:dyDescent="0.25">
      <c r="B42" s="56"/>
      <c r="C42" s="44" t="s">
        <v>55</v>
      </c>
      <c r="D42" s="38" t="s">
        <v>48</v>
      </c>
      <c r="E42" s="45">
        <f>ROUND(0.1*H38,1)</f>
        <v>3</v>
      </c>
      <c r="F42" s="39"/>
      <c r="G42" s="45">
        <f>F42*E42</f>
        <v>0</v>
      </c>
      <c r="I42" s="18"/>
      <c r="J42" s="18"/>
    </row>
    <row r="43" spans="1:12" ht="15" x14ac:dyDescent="0.25">
      <c r="B43" s="56"/>
      <c r="C43" s="44"/>
      <c r="D43" s="38"/>
      <c r="E43" s="45"/>
      <c r="F43" s="39"/>
      <c r="G43" s="45"/>
      <c r="I43" s="18"/>
      <c r="J43" s="18"/>
    </row>
    <row r="44" spans="1:12" ht="60" x14ac:dyDescent="0.25">
      <c r="B44" s="56">
        <v>3</v>
      </c>
      <c r="C44" s="44" t="s">
        <v>218</v>
      </c>
      <c r="D44" s="38"/>
      <c r="E44" s="45"/>
      <c r="F44" s="39"/>
      <c r="G44" s="45"/>
      <c r="I44" s="18"/>
      <c r="J44" s="18"/>
    </row>
    <row r="45" spans="1:12" ht="18" x14ac:dyDescent="0.25">
      <c r="B45" s="56"/>
      <c r="C45" s="44" t="s">
        <v>51</v>
      </c>
      <c r="D45" s="38" t="s">
        <v>48</v>
      </c>
      <c r="E45" s="45">
        <f>ROUND(0.3*H45,1)</f>
        <v>4.2</v>
      </c>
      <c r="F45" s="85"/>
      <c r="G45" s="45">
        <f>F45*E45</f>
        <v>0</v>
      </c>
      <c r="H45" s="18">
        <v>14</v>
      </c>
      <c r="I45" s="18"/>
      <c r="J45" s="18"/>
    </row>
    <row r="46" spans="1:12" ht="15" x14ac:dyDescent="0.25">
      <c r="B46" s="56"/>
      <c r="C46" s="44"/>
      <c r="D46" s="38"/>
      <c r="E46" s="45"/>
      <c r="F46" s="85"/>
      <c r="G46" s="45"/>
      <c r="I46" s="18"/>
      <c r="J46" s="18"/>
    </row>
    <row r="47" spans="1:12" ht="18" x14ac:dyDescent="0.25">
      <c r="B47" s="56"/>
      <c r="C47" s="44" t="s">
        <v>56</v>
      </c>
      <c r="D47" s="38" t="s">
        <v>48</v>
      </c>
      <c r="E47" s="45">
        <f>ROUND(0.6*H45,1)</f>
        <v>8.4</v>
      </c>
      <c r="F47" s="85"/>
      <c r="G47" s="45">
        <f>F47*E47</f>
        <v>0</v>
      </c>
      <c r="I47" s="18"/>
      <c r="J47" s="18"/>
    </row>
    <row r="48" spans="1:12" ht="15" x14ac:dyDescent="0.25">
      <c r="B48" s="56"/>
      <c r="C48" s="44"/>
      <c r="D48" s="38"/>
      <c r="E48" s="45"/>
      <c r="F48" s="85"/>
      <c r="G48" s="45"/>
      <c r="I48" s="18"/>
      <c r="J48" s="18"/>
    </row>
    <row r="49" spans="2:10" ht="18" x14ac:dyDescent="0.25">
      <c r="B49" s="56"/>
      <c r="C49" s="44" t="s">
        <v>55</v>
      </c>
      <c r="D49" s="38" t="s">
        <v>48</v>
      </c>
      <c r="E49" s="45">
        <f>ROUND(0.1*H45,1)</f>
        <v>1.4</v>
      </c>
      <c r="F49" s="85"/>
      <c r="G49" s="45">
        <f>F49*E49</f>
        <v>0</v>
      </c>
      <c r="I49" s="18"/>
      <c r="J49" s="18"/>
    </row>
    <row r="50" spans="2:10" ht="15" x14ac:dyDescent="0.25">
      <c r="B50" s="56"/>
      <c r="C50" s="44"/>
      <c r="D50" s="38"/>
      <c r="E50" s="45"/>
      <c r="F50" s="85"/>
      <c r="G50" s="45"/>
      <c r="I50" s="18"/>
      <c r="J50" s="18"/>
    </row>
    <row r="51" spans="2:10" ht="30" x14ac:dyDescent="0.25">
      <c r="B51" s="56">
        <v>4</v>
      </c>
      <c r="C51" s="44" t="s">
        <v>26</v>
      </c>
      <c r="D51" s="38" t="s">
        <v>49</v>
      </c>
      <c r="E51" s="45">
        <v>22.5</v>
      </c>
      <c r="F51" s="39"/>
      <c r="G51" s="45">
        <f>F51*E51</f>
        <v>0</v>
      </c>
    </row>
    <row r="52" spans="2:10" ht="15" x14ac:dyDescent="0.25">
      <c r="B52" s="56"/>
      <c r="C52" s="44"/>
      <c r="D52" s="38"/>
      <c r="E52" s="45"/>
      <c r="F52" s="39"/>
      <c r="G52" s="45"/>
    </row>
    <row r="53" spans="2:10" ht="60" x14ac:dyDescent="0.25">
      <c r="B53" s="56">
        <v>5</v>
      </c>
      <c r="C53" s="44" t="s">
        <v>255</v>
      </c>
      <c r="D53" s="38" t="s">
        <v>48</v>
      </c>
      <c r="E53" s="45">
        <v>8</v>
      </c>
      <c r="F53" s="39"/>
      <c r="G53" s="45">
        <f>F53*E53</f>
        <v>0</v>
      </c>
    </row>
    <row r="54" spans="2:10" ht="15" x14ac:dyDescent="0.25">
      <c r="B54" s="56"/>
      <c r="C54" s="44"/>
      <c r="D54" s="38"/>
      <c r="E54" s="45"/>
      <c r="F54" s="39"/>
      <c r="G54" s="45"/>
    </row>
    <row r="55" spans="2:10" ht="75" x14ac:dyDescent="0.25">
      <c r="B55" s="56">
        <v>6</v>
      </c>
      <c r="C55" s="44" t="s">
        <v>248</v>
      </c>
      <c r="D55" s="38" t="s">
        <v>48</v>
      </c>
      <c r="E55" s="45">
        <v>15</v>
      </c>
      <c r="F55" s="39"/>
      <c r="G55" s="45">
        <f>+E55*F55</f>
        <v>0</v>
      </c>
      <c r="H55" s="35"/>
    </row>
    <row r="56" spans="2:10" ht="15" x14ac:dyDescent="0.25">
      <c r="B56" s="56"/>
      <c r="C56" s="44"/>
      <c r="D56" s="38"/>
      <c r="E56" s="45"/>
      <c r="F56" s="39"/>
      <c r="G56" s="45"/>
      <c r="H56" s="35"/>
    </row>
    <row r="57" spans="2:10" ht="60" x14ac:dyDescent="0.25">
      <c r="B57" s="56">
        <v>7</v>
      </c>
      <c r="C57" s="44" t="s">
        <v>249</v>
      </c>
      <c r="D57" s="38" t="s">
        <v>48</v>
      </c>
      <c r="E57" s="45">
        <v>7.5</v>
      </c>
      <c r="F57" s="39"/>
      <c r="G57" s="45">
        <f>+E57*F57</f>
        <v>0</v>
      </c>
      <c r="H57" s="35"/>
    </row>
    <row r="58" spans="2:10" ht="15" x14ac:dyDescent="0.25">
      <c r="B58" s="56"/>
      <c r="C58" s="44"/>
      <c r="D58" s="38"/>
      <c r="E58" s="45"/>
      <c r="F58" s="39"/>
      <c r="G58" s="45"/>
      <c r="H58" s="35"/>
    </row>
    <row r="59" spans="2:10" ht="30.75" customHeight="1" x14ac:dyDescent="0.25">
      <c r="B59" s="56">
        <v>8</v>
      </c>
      <c r="C59" s="44" t="s">
        <v>40</v>
      </c>
      <c r="D59" s="55" t="s">
        <v>48</v>
      </c>
      <c r="E59" s="66">
        <v>12</v>
      </c>
      <c r="F59" s="86"/>
      <c r="G59" s="45">
        <f t="shared" ref="G59:G65" si="0">+E59*F59</f>
        <v>0</v>
      </c>
      <c r="H59" s="35"/>
    </row>
    <row r="60" spans="2:10" ht="15" x14ac:dyDescent="0.25">
      <c r="B60" s="56"/>
      <c r="C60" s="44"/>
      <c r="D60" s="55"/>
      <c r="E60" s="66"/>
      <c r="F60" s="86"/>
      <c r="G60" s="45"/>
      <c r="H60" s="35"/>
    </row>
    <row r="61" spans="2:10" ht="45" x14ac:dyDescent="0.25">
      <c r="B61" s="56">
        <v>9</v>
      </c>
      <c r="C61" s="44" t="s">
        <v>29</v>
      </c>
      <c r="D61" s="55" t="s">
        <v>48</v>
      </c>
      <c r="E61" s="66">
        <f>ROUND((E45+E47+E49)*1.3-E59*1.05,1)</f>
        <v>5.6</v>
      </c>
      <c r="F61" s="86"/>
      <c r="G61" s="45">
        <f t="shared" si="0"/>
        <v>0</v>
      </c>
      <c r="H61" s="35"/>
    </row>
    <row r="62" spans="2:10" ht="15" x14ac:dyDescent="0.25">
      <c r="B62" s="56"/>
      <c r="C62" s="44"/>
      <c r="D62" s="55"/>
      <c r="E62" s="66"/>
      <c r="F62" s="86"/>
      <c r="G62" s="45"/>
      <c r="H62" s="35"/>
    </row>
    <row r="63" spans="2:10" ht="30" x14ac:dyDescent="0.25">
      <c r="B63" s="56">
        <v>10</v>
      </c>
      <c r="C63" s="44" t="s">
        <v>36</v>
      </c>
      <c r="D63" s="55" t="s">
        <v>48</v>
      </c>
      <c r="E63" s="66">
        <f>E35</f>
        <v>2</v>
      </c>
      <c r="F63" s="86"/>
      <c r="G63" s="45">
        <f t="shared" si="0"/>
        <v>0</v>
      </c>
      <c r="H63" s="35"/>
    </row>
    <row r="64" spans="2:10" ht="15" x14ac:dyDescent="0.25">
      <c r="B64" s="56"/>
      <c r="C64" s="44"/>
      <c r="D64" s="55"/>
      <c r="E64" s="66"/>
      <c r="F64" s="86"/>
      <c r="G64" s="45"/>
      <c r="H64" s="35"/>
    </row>
    <row r="65" spans="2:8" ht="66" x14ac:dyDescent="0.25">
      <c r="B65" s="56">
        <v>11</v>
      </c>
      <c r="C65" s="44" t="s">
        <v>50</v>
      </c>
      <c r="D65" s="38" t="s">
        <v>210</v>
      </c>
      <c r="E65" s="66">
        <v>15</v>
      </c>
      <c r="F65" s="86"/>
      <c r="G65" s="45">
        <f t="shared" si="0"/>
        <v>0</v>
      </c>
      <c r="H65" s="35"/>
    </row>
    <row r="66" spans="2:8" ht="15" x14ac:dyDescent="0.25">
      <c r="B66" s="56"/>
      <c r="C66" s="44"/>
      <c r="D66" s="38"/>
      <c r="E66" s="66"/>
      <c r="F66" s="86"/>
      <c r="G66" s="45"/>
      <c r="H66" s="35"/>
    </row>
    <row r="67" spans="2:8" x14ac:dyDescent="0.2">
      <c r="C67" s="16" t="s">
        <v>13</v>
      </c>
      <c r="D67" s="1"/>
      <c r="E67" s="3"/>
      <c r="F67" s="3"/>
      <c r="G67" s="7">
        <f>SUM(G35:G66)</f>
        <v>0</v>
      </c>
    </row>
    <row r="69" spans="2:8" x14ac:dyDescent="0.2">
      <c r="B69" s="29" t="s">
        <v>6</v>
      </c>
      <c r="C69" s="11" t="s">
        <v>5</v>
      </c>
    </row>
    <row r="70" spans="2:8" x14ac:dyDescent="0.2">
      <c r="B70" s="29"/>
      <c r="C70" s="11"/>
    </row>
    <row r="71" spans="2:8" ht="75" x14ac:dyDescent="0.25">
      <c r="B71" s="56">
        <v>1</v>
      </c>
      <c r="C71" s="44" t="s">
        <v>52</v>
      </c>
      <c r="D71" s="38" t="s">
        <v>9</v>
      </c>
      <c r="E71" s="45">
        <f>E13+1</f>
        <v>35</v>
      </c>
      <c r="F71" s="39"/>
      <c r="G71" s="45">
        <f>+E71*F71</f>
        <v>0</v>
      </c>
    </row>
    <row r="72" spans="2:8" ht="15" x14ac:dyDescent="0.25">
      <c r="B72" s="56"/>
      <c r="C72" s="44"/>
      <c r="D72" s="38"/>
      <c r="E72" s="45"/>
      <c r="F72" s="39"/>
      <c r="G72" s="45"/>
    </row>
    <row r="73" spans="2:8" ht="90" customHeight="1" x14ac:dyDescent="0.25">
      <c r="B73" s="56">
        <v>2</v>
      </c>
      <c r="C73" s="44" t="s">
        <v>39</v>
      </c>
      <c r="D73" s="38"/>
      <c r="E73" s="45"/>
      <c r="F73" s="39"/>
      <c r="G73" s="45"/>
    </row>
    <row r="74" spans="2:8" ht="15" x14ac:dyDescent="0.25">
      <c r="B74" s="56"/>
      <c r="C74" s="50" t="s">
        <v>44</v>
      </c>
      <c r="D74" s="38" t="s">
        <v>10</v>
      </c>
      <c r="E74" s="45">
        <v>1</v>
      </c>
      <c r="F74" s="39"/>
      <c r="G74" s="45">
        <f>+E74*F74</f>
        <v>0</v>
      </c>
    </row>
    <row r="75" spans="2:8" ht="15" x14ac:dyDescent="0.25">
      <c r="B75" s="56"/>
      <c r="C75" s="50"/>
      <c r="D75" s="38"/>
      <c r="E75" s="45"/>
      <c r="F75" s="39"/>
      <c r="G75" s="45"/>
    </row>
    <row r="76" spans="2:8" ht="92.25" customHeight="1" x14ac:dyDescent="0.25">
      <c r="B76" s="56">
        <v>3</v>
      </c>
      <c r="C76" s="44" t="s">
        <v>38</v>
      </c>
      <c r="D76" s="38"/>
      <c r="E76" s="45"/>
      <c r="F76" s="39"/>
      <c r="G76" s="45"/>
    </row>
    <row r="77" spans="2:8" ht="15" x14ac:dyDescent="0.25">
      <c r="B77" s="56"/>
      <c r="C77" s="50" t="s">
        <v>46</v>
      </c>
      <c r="D77" s="38" t="s">
        <v>10</v>
      </c>
      <c r="E77" s="45">
        <v>1</v>
      </c>
      <c r="F77" s="39"/>
      <c r="G77" s="45">
        <f>+E77*F77</f>
        <v>0</v>
      </c>
    </row>
    <row r="78" spans="2:8" ht="15" x14ac:dyDescent="0.25">
      <c r="B78" s="56"/>
      <c r="C78" s="44"/>
      <c r="D78" s="38"/>
      <c r="E78" s="45"/>
      <c r="F78" s="39"/>
      <c r="G78" s="45"/>
    </row>
    <row r="79" spans="2:8" ht="90" x14ac:dyDescent="0.25">
      <c r="B79" s="56">
        <v>4</v>
      </c>
      <c r="C79" s="44" t="s">
        <v>252</v>
      </c>
      <c r="D79" s="38" t="s">
        <v>10</v>
      </c>
      <c r="E79" s="45">
        <v>2</v>
      </c>
      <c r="F79" s="39"/>
      <c r="G79" s="45">
        <f>+E79*F79</f>
        <v>0</v>
      </c>
    </row>
    <row r="80" spans="2:8" ht="15" x14ac:dyDescent="0.25">
      <c r="B80" s="56"/>
      <c r="C80" s="44"/>
      <c r="D80" s="38"/>
      <c r="E80" s="45"/>
      <c r="F80" s="39"/>
      <c r="G80" s="45"/>
    </row>
    <row r="81" spans="1:12" ht="30" x14ac:dyDescent="0.25">
      <c r="B81" s="56">
        <v>5</v>
      </c>
      <c r="C81" s="44" t="s">
        <v>214</v>
      </c>
      <c r="D81" s="38" t="s">
        <v>10</v>
      </c>
      <c r="E81" s="45">
        <v>4</v>
      </c>
      <c r="F81" s="39"/>
      <c r="G81" s="45">
        <f>+E81*F81</f>
        <v>0</v>
      </c>
    </row>
    <row r="82" spans="1:12" ht="15" x14ac:dyDescent="0.25">
      <c r="B82" s="56"/>
      <c r="C82" s="44"/>
      <c r="D82" s="38"/>
      <c r="E82" s="45"/>
      <c r="F82" s="39"/>
      <c r="G82" s="45"/>
    </row>
    <row r="83" spans="1:12" x14ac:dyDescent="0.2">
      <c r="C83" s="16" t="s">
        <v>14</v>
      </c>
      <c r="D83" s="1"/>
      <c r="E83" s="3"/>
      <c r="F83" s="3"/>
      <c r="G83" s="7">
        <f>SUM(G71:G82)</f>
        <v>0</v>
      </c>
    </row>
    <row r="84" spans="1:12" x14ac:dyDescent="0.2">
      <c r="C84" s="11"/>
      <c r="G84" s="6"/>
    </row>
    <row r="85" spans="1:12" x14ac:dyDescent="0.2">
      <c r="B85" s="29" t="s">
        <v>16</v>
      </c>
      <c r="C85" s="11" t="s">
        <v>7</v>
      </c>
      <c r="L85" s="12"/>
    </row>
    <row r="86" spans="1:12" x14ac:dyDescent="0.2">
      <c r="B86" s="29"/>
      <c r="C86" s="11"/>
      <c r="L86" s="12"/>
    </row>
    <row r="87" spans="1:12" ht="30" x14ac:dyDescent="0.25">
      <c r="B87" s="56">
        <v>1</v>
      </c>
      <c r="C87" s="44" t="s">
        <v>62</v>
      </c>
      <c r="D87" s="38" t="s">
        <v>49</v>
      </c>
      <c r="E87" s="45">
        <f>E25</f>
        <v>21</v>
      </c>
      <c r="F87" s="39"/>
      <c r="G87" s="45">
        <f t="shared" ref="G87:G95" si="1">+E87*F87</f>
        <v>0</v>
      </c>
      <c r="L87" s="12"/>
    </row>
    <row r="88" spans="1:12" ht="15" x14ac:dyDescent="0.25">
      <c r="B88" s="56"/>
      <c r="C88" s="44"/>
      <c r="D88" s="38"/>
      <c r="E88" s="45"/>
      <c r="F88" s="39"/>
      <c r="G88" s="45"/>
      <c r="L88" s="12"/>
    </row>
    <row r="89" spans="1:12" ht="30" x14ac:dyDescent="0.25">
      <c r="B89" s="56">
        <v>2</v>
      </c>
      <c r="C89" s="44" t="s">
        <v>61</v>
      </c>
      <c r="D89" s="38" t="s">
        <v>9</v>
      </c>
      <c r="E89" s="45">
        <f>E23</f>
        <v>17</v>
      </c>
      <c r="F89" s="39"/>
      <c r="G89" s="45">
        <f t="shared" si="1"/>
        <v>0</v>
      </c>
      <c r="L89" s="12"/>
    </row>
    <row r="90" spans="1:12" ht="15" x14ac:dyDescent="0.25">
      <c r="B90" s="56"/>
      <c r="C90" s="44"/>
      <c r="D90" s="38"/>
      <c r="E90" s="45"/>
      <c r="F90" s="39"/>
      <c r="G90" s="45"/>
      <c r="L90" s="12"/>
    </row>
    <row r="91" spans="1:12" ht="30" x14ac:dyDescent="0.25">
      <c r="B91" s="56">
        <v>3</v>
      </c>
      <c r="C91" s="44" t="s">
        <v>33</v>
      </c>
      <c r="D91" s="38" t="s">
        <v>49</v>
      </c>
      <c r="E91" s="45">
        <f>E87</f>
        <v>21</v>
      </c>
      <c r="F91" s="39"/>
      <c r="G91" s="45">
        <f t="shared" si="1"/>
        <v>0</v>
      </c>
      <c r="L91" s="12"/>
    </row>
    <row r="92" spans="1:12" ht="15" x14ac:dyDescent="0.25">
      <c r="B92" s="56"/>
      <c r="C92" s="44"/>
      <c r="D92" s="38"/>
      <c r="E92" s="45"/>
      <c r="F92" s="39"/>
      <c r="G92" s="45"/>
      <c r="L92" s="12"/>
    </row>
    <row r="93" spans="1:12" ht="31.5" customHeight="1" x14ac:dyDescent="0.25">
      <c r="B93" s="56">
        <v>4</v>
      </c>
      <c r="C93" s="44" t="s">
        <v>63</v>
      </c>
      <c r="D93" s="38" t="s">
        <v>49</v>
      </c>
      <c r="E93" s="45">
        <f>E91+E27</f>
        <v>23</v>
      </c>
      <c r="F93" s="39"/>
      <c r="G93" s="45">
        <f t="shared" si="1"/>
        <v>0</v>
      </c>
      <c r="L93" s="12"/>
    </row>
    <row r="94" spans="1:12" ht="15" x14ac:dyDescent="0.25">
      <c r="B94" s="56"/>
      <c r="C94" s="44"/>
      <c r="D94" s="38"/>
      <c r="E94" s="45"/>
      <c r="F94" s="39"/>
      <c r="G94" s="45"/>
      <c r="L94" s="12"/>
    </row>
    <row r="95" spans="1:12" ht="30" x14ac:dyDescent="0.25">
      <c r="B95" s="56">
        <v>5</v>
      </c>
      <c r="C95" s="44" t="s">
        <v>34</v>
      </c>
      <c r="D95" s="38" t="s">
        <v>49</v>
      </c>
      <c r="E95" s="45">
        <f>E93</f>
        <v>23</v>
      </c>
      <c r="F95" s="39"/>
      <c r="G95" s="45">
        <f t="shared" si="1"/>
        <v>0</v>
      </c>
      <c r="L95" s="12"/>
    </row>
    <row r="96" spans="1:12" s="18" customFormat="1" x14ac:dyDescent="0.2">
      <c r="A96" s="25"/>
      <c r="B96" s="17"/>
      <c r="C96" s="16" t="s">
        <v>15</v>
      </c>
      <c r="D96" s="1"/>
      <c r="E96" s="3"/>
      <c r="F96" s="3"/>
      <c r="G96" s="7">
        <f>SUM(G86:G95)</f>
        <v>0</v>
      </c>
      <c r="I96"/>
      <c r="J96"/>
      <c r="K96"/>
      <c r="L96"/>
    </row>
    <row r="101" spans="1:12" s="18" customFormat="1" x14ac:dyDescent="0.2">
      <c r="A101" s="25"/>
      <c r="B101" s="17"/>
      <c r="C101"/>
      <c r="D101"/>
      <c r="E101" s="2"/>
      <c r="F101" s="2"/>
      <c r="G101" s="2"/>
      <c r="I101"/>
      <c r="J101"/>
      <c r="K101"/>
      <c r="L101"/>
    </row>
    <row r="102" spans="1:12" s="18" customFormat="1" x14ac:dyDescent="0.2">
      <c r="A102" s="25"/>
      <c r="B102" s="17"/>
      <c r="C102"/>
      <c r="D102"/>
      <c r="E102" s="2"/>
      <c r="F102" s="2"/>
      <c r="G102" s="2"/>
      <c r="I102"/>
      <c r="J102"/>
      <c r="K102"/>
      <c r="L102"/>
    </row>
    <row r="115" spans="3:3" x14ac:dyDescent="0.2">
      <c r="C115" s="20"/>
    </row>
  </sheetData>
  <mergeCells count="10">
    <mergeCell ref="D7:F7"/>
    <mergeCell ref="D8:F8"/>
    <mergeCell ref="D9:F9"/>
    <mergeCell ref="D10:F10"/>
    <mergeCell ref="B1:G1"/>
    <mergeCell ref="B2:G2"/>
    <mergeCell ref="B3:G3"/>
    <mergeCell ref="B4:G4"/>
    <mergeCell ref="D5:F5"/>
    <mergeCell ref="D6:F6"/>
  </mergeCells>
  <printOptions gridLines="1"/>
  <pageMargins left="1.1023622047244095" right="0.19685039370078741" top="0.70866141732283472" bottom="0.47244094488188981" header="0" footer="0"/>
  <pageSetup paperSize="9" orientation="portrait" r:id="rId1"/>
  <headerFooter alignWithMargins="0">
    <oddHeader>&amp;L&amp;"Arial Narrow,Navadno"&amp;9KANALIZACIJA MALE ŽABLJE&amp;C&amp;"Arial Narrow,Navadno"&amp;9FB4 - HIŠNI PRIKLJUČKI&amp;R&amp;"Arial Narrow,Navadno"&amp;9DETAJL INFRASTRUKTURA d.o.o., NA PRODU 13, Vipava</oddHeader>
    <oddFooter>&amp;C&amp;9stran&amp;P</oddFooter>
  </headerFooter>
  <rowBreaks count="4" manualBreakCount="4">
    <brk id="10" min="1" max="6" man="1"/>
    <brk id="43" min="1" max="6" man="1"/>
    <brk id="68" min="1" max="6" man="1"/>
    <brk id="84" min="1" max="6" man="1"/>
  </rowBreaks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75"/>
  <sheetViews>
    <sheetView view="pageBreakPreview" zoomScaleNormal="100" zoomScaleSheetLayoutView="100" workbookViewId="0">
      <selection activeCell="G10" sqref="G10"/>
    </sheetView>
  </sheetViews>
  <sheetFormatPr defaultRowHeight="12.75" x14ac:dyDescent="0.2"/>
  <cols>
    <col min="1" max="1" width="9.140625" style="25"/>
    <col min="2" max="2" width="6.7109375" style="17" customWidth="1"/>
    <col min="3" max="3" width="42.7109375" style="12" customWidth="1"/>
    <col min="4" max="4" width="8.140625" customWidth="1"/>
    <col min="5" max="5" width="9.140625" style="2" customWidth="1"/>
    <col min="6" max="6" width="9.42578125" style="2" customWidth="1"/>
    <col min="7" max="7" width="13.85546875" style="2" customWidth="1"/>
    <col min="8" max="8" width="14.7109375" style="18" customWidth="1"/>
    <col min="9" max="10" width="11.7109375" bestFit="1" customWidth="1"/>
  </cols>
  <sheetData>
    <row r="1" spans="1:12" ht="38.25" customHeight="1" x14ac:dyDescent="0.25">
      <c r="B1" s="248" t="s">
        <v>53</v>
      </c>
      <c r="C1" s="249"/>
      <c r="D1" s="249"/>
      <c r="E1" s="249"/>
      <c r="F1" s="249"/>
      <c r="G1" s="249"/>
    </row>
    <row r="2" spans="1:12" ht="16.5" x14ac:dyDescent="0.25">
      <c r="B2" s="250" t="s">
        <v>225</v>
      </c>
      <c r="C2" s="250"/>
      <c r="D2" s="250"/>
      <c r="E2" s="250"/>
      <c r="F2" s="250"/>
      <c r="G2" s="250"/>
    </row>
    <row r="3" spans="1:12" ht="18" customHeight="1" x14ac:dyDescent="0.25">
      <c r="B3" s="250" t="s">
        <v>18</v>
      </c>
      <c r="C3" s="250"/>
      <c r="D3" s="250"/>
      <c r="E3" s="250"/>
      <c r="F3" s="250"/>
      <c r="G3" s="250"/>
    </row>
    <row r="4" spans="1:12" ht="13.5" thickBot="1" x14ac:dyDescent="0.25">
      <c r="B4" s="251"/>
      <c r="C4" s="251"/>
      <c r="D4" s="251"/>
      <c r="E4" s="251"/>
      <c r="F4" s="251"/>
      <c r="G4" s="251"/>
    </row>
    <row r="5" spans="1:12" ht="15" x14ac:dyDescent="0.2">
      <c r="B5" s="26" t="s">
        <v>0</v>
      </c>
      <c r="C5" s="13" t="s">
        <v>1</v>
      </c>
      <c r="D5" s="252"/>
      <c r="E5" s="252"/>
      <c r="F5" s="252"/>
      <c r="G5" s="8">
        <f>+G17</f>
        <v>0</v>
      </c>
    </row>
    <row r="6" spans="1:12" s="18" customFormat="1" ht="15" x14ac:dyDescent="0.2">
      <c r="A6" s="25"/>
      <c r="B6" s="27" t="s">
        <v>2</v>
      </c>
      <c r="C6" s="14" t="s">
        <v>3</v>
      </c>
      <c r="D6" s="245"/>
      <c r="E6" s="245"/>
      <c r="F6" s="245"/>
      <c r="G6" s="9">
        <f>+G42</f>
        <v>0</v>
      </c>
      <c r="I6"/>
      <c r="J6"/>
      <c r="K6"/>
      <c r="L6"/>
    </row>
    <row r="7" spans="1:12" s="18" customFormat="1" ht="15.75" thickBot="1" x14ac:dyDescent="0.25">
      <c r="A7" s="25"/>
      <c r="B7" s="27" t="s">
        <v>4</v>
      </c>
      <c r="C7" s="14" t="s">
        <v>5</v>
      </c>
      <c r="D7" s="245"/>
      <c r="E7" s="245"/>
      <c r="F7" s="245"/>
      <c r="G7" s="9">
        <f>+G55</f>
        <v>0</v>
      </c>
      <c r="I7"/>
      <c r="J7"/>
      <c r="K7"/>
      <c r="L7"/>
    </row>
    <row r="8" spans="1:12" s="18" customFormat="1" ht="16.5" thickTop="1" thickBot="1" x14ac:dyDescent="0.25">
      <c r="A8" s="25"/>
      <c r="B8" s="32"/>
      <c r="C8" s="33" t="s">
        <v>24</v>
      </c>
      <c r="D8" s="247"/>
      <c r="E8" s="247"/>
      <c r="F8" s="247"/>
      <c r="G8" s="34">
        <f>SUM(G5:G7)</f>
        <v>0</v>
      </c>
      <c r="I8"/>
      <c r="J8"/>
      <c r="K8"/>
      <c r="L8"/>
    </row>
    <row r="9" spans="1:12" s="18" customFormat="1" x14ac:dyDescent="0.2">
      <c r="A9" s="25"/>
      <c r="B9" s="29" t="s">
        <v>0</v>
      </c>
      <c r="C9" s="11" t="s">
        <v>8</v>
      </c>
      <c r="D9"/>
      <c r="E9" s="2"/>
      <c r="F9" s="2"/>
      <c r="G9" s="2"/>
      <c r="I9"/>
      <c r="J9"/>
      <c r="K9"/>
      <c r="L9"/>
    </row>
    <row r="10" spans="1:12" ht="15" x14ac:dyDescent="0.25">
      <c r="B10" s="56"/>
      <c r="C10" s="50"/>
      <c r="D10" s="38"/>
      <c r="E10" s="45"/>
      <c r="F10" s="45"/>
      <c r="G10" s="45"/>
    </row>
    <row r="11" spans="1:12" s="18" customFormat="1" ht="15.75" customHeight="1" x14ac:dyDescent="0.25">
      <c r="A11" s="25"/>
      <c r="B11" s="56">
        <v>1</v>
      </c>
      <c r="C11" s="44" t="s">
        <v>25</v>
      </c>
      <c r="D11" s="38" t="s">
        <v>9</v>
      </c>
      <c r="E11" s="45">
        <v>13</v>
      </c>
      <c r="F11" s="39"/>
      <c r="G11" s="45">
        <f>+E11*F11</f>
        <v>0</v>
      </c>
      <c r="I11"/>
      <c r="J11"/>
      <c r="K11"/>
      <c r="L11"/>
    </row>
    <row r="12" spans="1:12" s="18" customFormat="1" ht="15" x14ac:dyDescent="0.25">
      <c r="A12" s="25"/>
      <c r="B12" s="56"/>
      <c r="C12" s="83"/>
      <c r="D12" s="38"/>
      <c r="E12" s="45"/>
      <c r="F12" s="39"/>
      <c r="G12" s="45"/>
      <c r="I12"/>
      <c r="J12"/>
      <c r="K12"/>
      <c r="L12"/>
    </row>
    <row r="13" spans="1:12" s="18" customFormat="1" ht="30" x14ac:dyDescent="0.25">
      <c r="A13" s="25"/>
      <c r="B13" s="56">
        <v>2</v>
      </c>
      <c r="C13" s="44" t="s">
        <v>17</v>
      </c>
      <c r="D13" s="38" t="s">
        <v>10</v>
      </c>
      <c r="E13" s="45">
        <v>4</v>
      </c>
      <c r="F13" s="39"/>
      <c r="G13" s="45">
        <f>+E13*F13</f>
        <v>0</v>
      </c>
      <c r="I13"/>
      <c r="J13"/>
      <c r="K13"/>
      <c r="L13"/>
    </row>
    <row r="14" spans="1:12" s="18" customFormat="1" ht="15" x14ac:dyDescent="0.25">
      <c r="A14" s="25"/>
      <c r="B14" s="56"/>
      <c r="C14" s="44"/>
      <c r="D14" s="38"/>
      <c r="E14" s="45"/>
      <c r="F14" s="39"/>
      <c r="G14" s="45"/>
      <c r="I14"/>
      <c r="J14"/>
      <c r="K14"/>
      <c r="L14"/>
    </row>
    <row r="15" spans="1:12" s="18" customFormat="1" ht="45" x14ac:dyDescent="0.25">
      <c r="A15" s="25"/>
      <c r="B15" s="56">
        <v>3</v>
      </c>
      <c r="C15" s="44" t="s">
        <v>43</v>
      </c>
      <c r="D15" s="38" t="s">
        <v>10</v>
      </c>
      <c r="E15" s="45">
        <v>2</v>
      </c>
      <c r="F15" s="39"/>
      <c r="G15" s="45">
        <f>+E15*F15</f>
        <v>0</v>
      </c>
      <c r="I15"/>
      <c r="J15"/>
      <c r="K15"/>
      <c r="L15"/>
    </row>
    <row r="16" spans="1:12" s="18" customFormat="1" ht="15" x14ac:dyDescent="0.25">
      <c r="A16" s="25"/>
      <c r="B16" s="56"/>
      <c r="C16" s="44"/>
      <c r="D16" s="38"/>
      <c r="E16" s="45"/>
      <c r="F16" s="39"/>
      <c r="G16" s="45"/>
      <c r="I16"/>
      <c r="J16"/>
      <c r="K16"/>
      <c r="L16"/>
    </row>
    <row r="17" spans="1:12" s="18" customFormat="1" x14ac:dyDescent="0.2">
      <c r="A17" s="25"/>
      <c r="B17" s="17"/>
      <c r="C17" s="16" t="s">
        <v>12</v>
      </c>
      <c r="D17" s="1"/>
      <c r="E17" s="3"/>
      <c r="F17" s="3"/>
      <c r="G17" s="7">
        <f>SUM(G11:G16)</f>
        <v>0</v>
      </c>
      <c r="I17"/>
      <c r="J17"/>
      <c r="K17"/>
      <c r="L17"/>
    </row>
    <row r="18" spans="1:12" s="18" customFormat="1" x14ac:dyDescent="0.2">
      <c r="A18" s="25"/>
      <c r="B18" s="17"/>
      <c r="C18" s="21"/>
      <c r="D18" s="22"/>
      <c r="E18" s="23"/>
      <c r="F18" s="23"/>
      <c r="G18" s="24"/>
      <c r="I18"/>
      <c r="J18"/>
      <c r="K18"/>
      <c r="L18"/>
    </row>
    <row r="19" spans="1:12" s="18" customFormat="1" ht="15" x14ac:dyDescent="0.25">
      <c r="A19" s="25"/>
      <c r="B19" s="29" t="s">
        <v>2</v>
      </c>
      <c r="C19" s="11" t="s">
        <v>11</v>
      </c>
      <c r="D19"/>
      <c r="E19" s="2"/>
      <c r="F19" s="2"/>
      <c r="G19" s="45"/>
      <c r="I19"/>
      <c r="J19"/>
      <c r="K19"/>
      <c r="L19"/>
    </row>
    <row r="20" spans="1:12" s="18" customFormat="1" ht="15" x14ac:dyDescent="0.25">
      <c r="A20" s="25"/>
      <c r="B20" s="57"/>
      <c r="C20" s="84"/>
      <c r="D20" s="38"/>
      <c r="E20" s="45"/>
      <c r="F20" s="45"/>
      <c r="G20" s="45"/>
      <c r="I20"/>
      <c r="J20"/>
      <c r="K20"/>
      <c r="L20"/>
    </row>
    <row r="21" spans="1:12" s="18" customFormat="1" ht="31.5" customHeight="1" x14ac:dyDescent="0.25">
      <c r="A21" s="25"/>
      <c r="B21" s="56">
        <v>1</v>
      </c>
      <c r="C21" s="52" t="s">
        <v>37</v>
      </c>
      <c r="D21" s="38" t="s">
        <v>48</v>
      </c>
      <c r="E21" s="45">
        <v>4</v>
      </c>
      <c r="F21" s="39"/>
      <c r="G21" s="45">
        <f>F21*E21</f>
        <v>0</v>
      </c>
      <c r="I21"/>
      <c r="J21"/>
      <c r="K21"/>
      <c r="L21"/>
    </row>
    <row r="22" spans="1:12" ht="15" x14ac:dyDescent="0.25">
      <c r="B22" s="56"/>
      <c r="C22" s="50"/>
      <c r="D22" s="38"/>
      <c r="E22" s="45"/>
      <c r="F22" s="45"/>
      <c r="G22" s="45"/>
    </row>
    <row r="23" spans="1:12" ht="60" x14ac:dyDescent="0.25">
      <c r="B23" s="56">
        <v>2</v>
      </c>
      <c r="C23" s="44" t="s">
        <v>233</v>
      </c>
      <c r="D23" s="38"/>
      <c r="E23" s="45"/>
      <c r="F23" s="39"/>
      <c r="G23" s="45"/>
      <c r="I23" s="18"/>
      <c r="J23" s="18"/>
    </row>
    <row r="24" spans="1:12" ht="18" x14ac:dyDescent="0.25">
      <c r="B24" s="56"/>
      <c r="C24" s="44" t="s">
        <v>51</v>
      </c>
      <c r="D24" s="38" t="s">
        <v>48</v>
      </c>
      <c r="E24" s="45">
        <f>ROUND(0.3*H24,1)</f>
        <v>4.5</v>
      </c>
      <c r="F24" s="85"/>
      <c r="G24" s="45">
        <f>F24*E24</f>
        <v>0</v>
      </c>
      <c r="H24" s="18">
        <v>15</v>
      </c>
      <c r="I24" s="18"/>
      <c r="J24" s="18"/>
    </row>
    <row r="25" spans="1:12" ht="15" x14ac:dyDescent="0.25">
      <c r="B25" s="56"/>
      <c r="C25" s="44"/>
      <c r="D25" s="38"/>
      <c r="E25" s="45"/>
      <c r="F25" s="85"/>
      <c r="G25" s="45"/>
      <c r="I25" s="18"/>
      <c r="J25" s="18"/>
    </row>
    <row r="26" spans="1:12" ht="18" x14ac:dyDescent="0.25">
      <c r="B26" s="56"/>
      <c r="C26" s="44" t="s">
        <v>56</v>
      </c>
      <c r="D26" s="38" t="s">
        <v>48</v>
      </c>
      <c r="E26" s="45">
        <f>ROUND(0.6*H24,1)</f>
        <v>9</v>
      </c>
      <c r="F26" s="85"/>
      <c r="G26" s="45">
        <f>F26*E26</f>
        <v>0</v>
      </c>
      <c r="I26" s="18"/>
      <c r="J26" s="18"/>
    </row>
    <row r="27" spans="1:12" ht="15" x14ac:dyDescent="0.25">
      <c r="B27" s="56"/>
      <c r="C27" s="44"/>
      <c r="D27" s="38"/>
      <c r="E27" s="45"/>
      <c r="F27" s="85"/>
      <c r="G27" s="45"/>
      <c r="I27" s="18"/>
      <c r="J27" s="18"/>
    </row>
    <row r="28" spans="1:12" ht="18" x14ac:dyDescent="0.25">
      <c r="B28" s="56"/>
      <c r="C28" s="44" t="s">
        <v>55</v>
      </c>
      <c r="D28" s="38" t="s">
        <v>48</v>
      </c>
      <c r="E28" s="45">
        <f>ROUND(0.1*H24,1)</f>
        <v>1.5</v>
      </c>
      <c r="F28" s="85"/>
      <c r="G28" s="45">
        <f>F28*E28</f>
        <v>0</v>
      </c>
      <c r="I28" s="18"/>
      <c r="J28" s="18"/>
    </row>
    <row r="29" spans="1:12" ht="15" x14ac:dyDescent="0.25">
      <c r="B29" s="56"/>
      <c r="C29" s="44"/>
      <c r="D29" s="38"/>
      <c r="E29" s="45"/>
      <c r="F29" s="85"/>
      <c r="G29" s="45"/>
      <c r="I29" s="18"/>
      <c r="J29" s="18"/>
    </row>
    <row r="30" spans="1:12" ht="30" x14ac:dyDescent="0.25">
      <c r="B30" s="56">
        <v>3</v>
      </c>
      <c r="C30" s="44" t="s">
        <v>26</v>
      </c>
      <c r="D30" s="38" t="s">
        <v>49</v>
      </c>
      <c r="E30" s="45">
        <v>9.5</v>
      </c>
      <c r="F30" s="39"/>
      <c r="G30" s="45">
        <f>F30*E30</f>
        <v>0</v>
      </c>
    </row>
    <row r="31" spans="1:12" ht="15" x14ac:dyDescent="0.25">
      <c r="B31" s="56"/>
      <c r="C31" s="44"/>
      <c r="D31" s="38"/>
      <c r="E31" s="45"/>
      <c r="F31" s="39"/>
      <c r="G31" s="45"/>
    </row>
    <row r="32" spans="1:12" ht="60" x14ac:dyDescent="0.25">
      <c r="B32" s="56">
        <v>4</v>
      </c>
      <c r="C32" s="44" t="s">
        <v>255</v>
      </c>
      <c r="D32" s="38" t="s">
        <v>48</v>
      </c>
      <c r="E32" s="45">
        <v>3</v>
      </c>
      <c r="F32" s="39"/>
      <c r="G32" s="45">
        <f>F32*E32</f>
        <v>0</v>
      </c>
    </row>
    <row r="33" spans="2:8" ht="15" x14ac:dyDescent="0.25">
      <c r="B33" s="56"/>
      <c r="C33" s="44"/>
      <c r="D33" s="38"/>
      <c r="E33" s="45"/>
      <c r="F33" s="39"/>
      <c r="G33" s="45"/>
    </row>
    <row r="34" spans="2:8" ht="30.75" customHeight="1" x14ac:dyDescent="0.25">
      <c r="B34" s="56">
        <v>5</v>
      </c>
      <c r="C34" s="44" t="s">
        <v>40</v>
      </c>
      <c r="D34" s="55" t="s">
        <v>48</v>
      </c>
      <c r="E34" s="66">
        <v>11.5</v>
      </c>
      <c r="F34" s="86"/>
      <c r="G34" s="45">
        <f t="shared" ref="G34:G40" si="0">+E34*F34</f>
        <v>0</v>
      </c>
      <c r="H34" s="35"/>
    </row>
    <row r="35" spans="2:8" ht="15" x14ac:dyDescent="0.25">
      <c r="B35" s="56"/>
      <c r="C35" s="44"/>
      <c r="D35" s="55"/>
      <c r="E35" s="66"/>
      <c r="F35" s="86"/>
      <c r="G35" s="45"/>
      <c r="H35" s="35"/>
    </row>
    <row r="36" spans="2:8" ht="45" x14ac:dyDescent="0.25">
      <c r="B36" s="56">
        <v>6</v>
      </c>
      <c r="C36" s="44" t="s">
        <v>29</v>
      </c>
      <c r="D36" s="55" t="s">
        <v>48</v>
      </c>
      <c r="E36" s="66">
        <f>ROUND((E24+E26+E28)*1.3-E34*1.05,1)</f>
        <v>7.4</v>
      </c>
      <c r="F36" s="86"/>
      <c r="G36" s="45">
        <f t="shared" si="0"/>
        <v>0</v>
      </c>
      <c r="H36" s="35"/>
    </row>
    <row r="37" spans="2:8" ht="15" x14ac:dyDescent="0.25">
      <c r="B37" s="56"/>
      <c r="C37" s="44"/>
      <c r="D37" s="55"/>
      <c r="E37" s="66"/>
      <c r="F37" s="86"/>
      <c r="G37" s="45"/>
      <c r="H37" s="35"/>
    </row>
    <row r="38" spans="2:8" ht="30" x14ac:dyDescent="0.25">
      <c r="B38" s="56">
        <v>7</v>
      </c>
      <c r="C38" s="44" t="s">
        <v>36</v>
      </c>
      <c r="D38" s="55" t="s">
        <v>48</v>
      </c>
      <c r="E38" s="66">
        <f>E21</f>
        <v>4</v>
      </c>
      <c r="F38" s="86"/>
      <c r="G38" s="45">
        <f t="shared" si="0"/>
        <v>0</v>
      </c>
      <c r="H38" s="35"/>
    </row>
    <row r="39" spans="2:8" ht="15" x14ac:dyDescent="0.25">
      <c r="B39" s="56"/>
      <c r="C39" s="44"/>
      <c r="D39" s="55"/>
      <c r="E39" s="66"/>
      <c r="F39" s="86"/>
      <c r="G39" s="45"/>
      <c r="H39" s="35"/>
    </row>
    <row r="40" spans="2:8" ht="66" x14ac:dyDescent="0.25">
      <c r="B40" s="56">
        <v>8</v>
      </c>
      <c r="C40" s="44" t="s">
        <v>50</v>
      </c>
      <c r="D40" s="38" t="s">
        <v>210</v>
      </c>
      <c r="E40" s="66">
        <v>21</v>
      </c>
      <c r="F40" s="86"/>
      <c r="G40" s="45">
        <f t="shared" si="0"/>
        <v>0</v>
      </c>
      <c r="H40" s="35"/>
    </row>
    <row r="41" spans="2:8" ht="15" x14ac:dyDescent="0.25">
      <c r="B41" s="56"/>
      <c r="C41" s="44"/>
      <c r="D41" s="38"/>
      <c r="E41" s="66"/>
      <c r="F41" s="86"/>
      <c r="G41" s="45"/>
      <c r="H41" s="35"/>
    </row>
    <row r="42" spans="2:8" x14ac:dyDescent="0.2">
      <c r="C42" s="16" t="s">
        <v>13</v>
      </c>
      <c r="D42" s="1"/>
      <c r="E42" s="3"/>
      <c r="F42" s="3"/>
      <c r="G42" s="7">
        <f>SUM(G21:G41)</f>
        <v>0</v>
      </c>
    </row>
    <row r="44" spans="2:8" x14ac:dyDescent="0.2">
      <c r="B44" s="29" t="s">
        <v>4</v>
      </c>
      <c r="C44" s="11" t="s">
        <v>5</v>
      </c>
    </row>
    <row r="45" spans="2:8" x14ac:dyDescent="0.2">
      <c r="B45" s="29"/>
      <c r="C45" s="11"/>
    </row>
    <row r="46" spans="2:8" ht="75" x14ac:dyDescent="0.25">
      <c r="B46" s="56">
        <v>1</v>
      </c>
      <c r="C46" s="44" t="s">
        <v>213</v>
      </c>
      <c r="D46" s="38" t="s">
        <v>9</v>
      </c>
      <c r="E46" s="45">
        <f>E11</f>
        <v>13</v>
      </c>
      <c r="F46" s="39"/>
      <c r="G46" s="45">
        <f>+E46*F46</f>
        <v>0</v>
      </c>
    </row>
    <row r="47" spans="2:8" ht="15" x14ac:dyDescent="0.25">
      <c r="B47" s="56"/>
      <c r="C47" s="44"/>
      <c r="D47" s="38"/>
      <c r="E47" s="45"/>
      <c r="F47" s="39"/>
      <c r="G47" s="45"/>
    </row>
    <row r="48" spans="2:8" ht="90" customHeight="1" x14ac:dyDescent="0.25">
      <c r="B48" s="56">
        <v>2</v>
      </c>
      <c r="C48" s="44" t="s">
        <v>39</v>
      </c>
      <c r="D48" s="38"/>
      <c r="E48" s="45"/>
      <c r="F48" s="39"/>
      <c r="G48" s="45"/>
    </row>
    <row r="49" spans="1:12" ht="15" x14ac:dyDescent="0.25">
      <c r="B49" s="56"/>
      <c r="C49" s="50" t="s">
        <v>45</v>
      </c>
      <c r="D49" s="38" t="s">
        <v>10</v>
      </c>
      <c r="E49" s="45">
        <v>2</v>
      </c>
      <c r="F49" s="39"/>
      <c r="G49" s="45">
        <f>+E49*F49</f>
        <v>0</v>
      </c>
    </row>
    <row r="50" spans="1:12" ht="15" x14ac:dyDescent="0.25">
      <c r="B50" s="56"/>
      <c r="C50" s="50"/>
      <c r="D50" s="38"/>
      <c r="E50" s="45"/>
      <c r="F50" s="39"/>
      <c r="G50" s="45"/>
    </row>
    <row r="51" spans="1:12" ht="90" x14ac:dyDescent="0.25">
      <c r="B51" s="56">
        <v>3</v>
      </c>
      <c r="C51" s="44" t="s">
        <v>252</v>
      </c>
      <c r="D51" s="38" t="s">
        <v>10</v>
      </c>
      <c r="E51" s="45">
        <v>2</v>
      </c>
      <c r="F51" s="39"/>
      <c r="G51" s="45">
        <f>+E51*F51</f>
        <v>0</v>
      </c>
    </row>
    <row r="52" spans="1:12" ht="15" x14ac:dyDescent="0.25">
      <c r="B52" s="56"/>
      <c r="C52" s="44"/>
      <c r="D52" s="38"/>
      <c r="E52" s="45"/>
      <c r="F52" s="39"/>
      <c r="G52" s="45"/>
    </row>
    <row r="53" spans="1:12" ht="30" x14ac:dyDescent="0.25">
      <c r="B53" s="56">
        <v>4</v>
      </c>
      <c r="C53" s="44" t="s">
        <v>214</v>
      </c>
      <c r="D53" s="38" t="s">
        <v>10</v>
      </c>
      <c r="E53" s="45">
        <v>2</v>
      </c>
      <c r="F53" s="39"/>
      <c r="G53" s="45">
        <f>+E53*F53</f>
        <v>0</v>
      </c>
    </row>
    <row r="54" spans="1:12" x14ac:dyDescent="0.2">
      <c r="F54" s="4"/>
      <c r="G54" s="5"/>
    </row>
    <row r="55" spans="1:12" x14ac:dyDescent="0.2">
      <c r="C55" s="16" t="s">
        <v>14</v>
      </c>
      <c r="D55" s="1"/>
      <c r="E55" s="3"/>
      <c r="F55" s="3"/>
      <c r="G55" s="7">
        <f>SUM(G46:G54)</f>
        <v>0</v>
      </c>
    </row>
    <row r="56" spans="1:12" x14ac:dyDescent="0.2">
      <c r="C56" s="11"/>
      <c r="G56" s="6"/>
    </row>
    <row r="61" spans="1:12" s="18" customFormat="1" x14ac:dyDescent="0.2">
      <c r="A61" s="25"/>
      <c r="B61" s="17"/>
      <c r="C61"/>
      <c r="D61"/>
      <c r="E61" s="2"/>
      <c r="F61" s="2"/>
      <c r="G61" s="2"/>
      <c r="I61"/>
      <c r="J61"/>
      <c r="K61"/>
      <c r="L61"/>
    </row>
    <row r="62" spans="1:12" s="18" customFormat="1" x14ac:dyDescent="0.2">
      <c r="A62" s="25"/>
      <c r="B62" s="17"/>
      <c r="C62"/>
      <c r="D62"/>
      <c r="E62" s="2"/>
      <c r="F62" s="2"/>
      <c r="G62" s="2"/>
      <c r="I62"/>
      <c r="J62"/>
      <c r="K62"/>
      <c r="L62"/>
    </row>
    <row r="75" spans="3:3" x14ac:dyDescent="0.2">
      <c r="C75" s="20"/>
    </row>
  </sheetData>
  <mergeCells count="8">
    <mergeCell ref="D6:F6"/>
    <mergeCell ref="D7:F7"/>
    <mergeCell ref="D8:F8"/>
    <mergeCell ref="B1:G1"/>
    <mergeCell ref="B2:G2"/>
    <mergeCell ref="B3:G3"/>
    <mergeCell ref="B4:G4"/>
    <mergeCell ref="D5:F5"/>
  </mergeCells>
  <printOptions gridLines="1"/>
  <pageMargins left="1.1023622047244095" right="0.19685039370078741" top="0.70866141732283472" bottom="0.47244094488188981" header="0" footer="0"/>
  <pageSetup paperSize="9" scale="96" orientation="portrait" r:id="rId1"/>
  <headerFooter alignWithMargins="0">
    <oddHeader>&amp;L&amp;"Arial Narrow,Navadno"&amp;9KANALIZACIJA MALE ŽABLJE&amp;C&amp;"Arial Narrow,Navadno"&amp;9FB5 - HIŠNI PRIKLJUČKI&amp;R&amp;"Arial Narrow,Navadno"&amp;9DETAJL INFRASTRUKTURA d.o.o., NA PRODU 13, Vipava</oddHeader>
    <oddFooter>&amp;C&amp;9stran&amp;P</oddFooter>
  </headerFooter>
  <rowBreaks count="2" manualBreakCount="2">
    <brk id="8" min="1" max="6" man="1"/>
    <brk id="42" min="1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L112"/>
  <sheetViews>
    <sheetView view="pageBreakPreview" zoomScaleNormal="100" zoomScaleSheetLayoutView="100" workbookViewId="0">
      <selection activeCell="G12" sqref="G12"/>
    </sheetView>
  </sheetViews>
  <sheetFormatPr defaultRowHeight="12.75" x14ac:dyDescent="0.2"/>
  <cols>
    <col min="1" max="1" width="9.140625" style="25"/>
    <col min="2" max="2" width="6.7109375" style="17" customWidth="1"/>
    <col min="3" max="3" width="42.7109375" style="12" customWidth="1"/>
    <col min="4" max="4" width="8.140625" customWidth="1"/>
    <col min="5" max="5" width="9.140625" style="2" customWidth="1"/>
    <col min="6" max="6" width="9.42578125" style="2" customWidth="1"/>
    <col min="7" max="7" width="13.85546875" style="2" customWidth="1"/>
    <col min="8" max="8" width="14.7109375" style="18" customWidth="1"/>
    <col min="9" max="10" width="11.7109375" bestFit="1" customWidth="1"/>
  </cols>
  <sheetData>
    <row r="1" spans="1:12" ht="38.25" customHeight="1" x14ac:dyDescent="0.25">
      <c r="B1" s="248" t="s">
        <v>53</v>
      </c>
      <c r="C1" s="249"/>
      <c r="D1" s="249"/>
      <c r="E1" s="249"/>
      <c r="F1" s="249"/>
      <c r="G1" s="249"/>
    </row>
    <row r="2" spans="1:12" ht="16.5" x14ac:dyDescent="0.25">
      <c r="B2" s="250" t="s">
        <v>69</v>
      </c>
      <c r="C2" s="250"/>
      <c r="D2" s="250"/>
      <c r="E2" s="250"/>
      <c r="F2" s="250"/>
      <c r="G2" s="250"/>
    </row>
    <row r="3" spans="1:12" ht="18" customHeight="1" x14ac:dyDescent="0.25">
      <c r="B3" s="250" t="s">
        <v>18</v>
      </c>
      <c r="C3" s="250"/>
      <c r="D3" s="250"/>
      <c r="E3" s="250"/>
      <c r="F3" s="250"/>
      <c r="G3" s="250"/>
    </row>
    <row r="4" spans="1:12" ht="13.5" thickBot="1" x14ac:dyDescent="0.25">
      <c r="B4" s="251"/>
      <c r="C4" s="251"/>
      <c r="D4" s="251"/>
      <c r="E4" s="251"/>
      <c r="F4" s="251"/>
      <c r="G4" s="251"/>
    </row>
    <row r="5" spans="1:12" ht="15" x14ac:dyDescent="0.2">
      <c r="B5" s="26" t="s">
        <v>0</v>
      </c>
      <c r="C5" s="13" t="s">
        <v>1</v>
      </c>
      <c r="D5" s="252"/>
      <c r="E5" s="252"/>
      <c r="F5" s="252"/>
      <c r="G5" s="8">
        <f>+G23</f>
        <v>0</v>
      </c>
    </row>
    <row r="6" spans="1:12" ht="15" x14ac:dyDescent="0.2">
      <c r="B6" s="27" t="s">
        <v>2</v>
      </c>
      <c r="C6" s="14" t="s">
        <v>30</v>
      </c>
      <c r="D6" s="245"/>
      <c r="E6" s="245"/>
      <c r="F6" s="245"/>
      <c r="G6" s="9">
        <f>G35</f>
        <v>0</v>
      </c>
    </row>
    <row r="7" spans="1:12" s="18" customFormat="1" ht="15" x14ac:dyDescent="0.2">
      <c r="A7" s="25"/>
      <c r="B7" s="27" t="s">
        <v>4</v>
      </c>
      <c r="C7" s="14" t="s">
        <v>3</v>
      </c>
      <c r="D7" s="245"/>
      <c r="E7" s="245"/>
      <c r="F7" s="245"/>
      <c r="G7" s="9">
        <f>+G56</f>
        <v>0</v>
      </c>
      <c r="I7"/>
      <c r="J7"/>
      <c r="K7"/>
      <c r="L7"/>
    </row>
    <row r="8" spans="1:12" s="18" customFormat="1" ht="15" x14ac:dyDescent="0.2">
      <c r="A8" s="25"/>
      <c r="B8" s="27" t="s">
        <v>6</v>
      </c>
      <c r="C8" s="14" t="s">
        <v>5</v>
      </c>
      <c r="D8" s="245"/>
      <c r="E8" s="245"/>
      <c r="F8" s="245"/>
      <c r="G8" s="9">
        <f>+G69</f>
        <v>0</v>
      </c>
      <c r="I8"/>
      <c r="J8"/>
      <c r="K8"/>
      <c r="L8"/>
    </row>
    <row r="9" spans="1:12" s="18" customFormat="1" ht="15.75" thickBot="1" x14ac:dyDescent="0.25">
      <c r="A9" s="25"/>
      <c r="B9" s="28" t="s">
        <v>16</v>
      </c>
      <c r="C9" s="15" t="s">
        <v>7</v>
      </c>
      <c r="D9" s="246"/>
      <c r="E9" s="246"/>
      <c r="F9" s="246"/>
      <c r="G9" s="10">
        <f>+G93</f>
        <v>0</v>
      </c>
      <c r="I9"/>
      <c r="J9"/>
      <c r="K9"/>
      <c r="L9"/>
    </row>
    <row r="10" spans="1:12" s="18" customFormat="1" ht="16.5" thickTop="1" thickBot="1" x14ac:dyDescent="0.25">
      <c r="A10" s="25"/>
      <c r="B10" s="32"/>
      <c r="C10" s="33" t="s">
        <v>24</v>
      </c>
      <c r="D10" s="247"/>
      <c r="E10" s="247"/>
      <c r="F10" s="247"/>
      <c r="G10" s="34">
        <f>SUM(G5:G9)</f>
        <v>0</v>
      </c>
      <c r="I10"/>
      <c r="J10"/>
      <c r="K10"/>
      <c r="L10"/>
    </row>
    <row r="11" spans="1:12" s="18" customFormat="1" x14ac:dyDescent="0.2">
      <c r="A11" s="25"/>
      <c r="B11" s="29" t="s">
        <v>0</v>
      </c>
      <c r="C11" s="11" t="s">
        <v>8</v>
      </c>
      <c r="D11"/>
      <c r="E11" s="2"/>
      <c r="F11" s="2"/>
      <c r="G11" s="2"/>
      <c r="I11"/>
      <c r="J11"/>
      <c r="K11"/>
      <c r="L11"/>
    </row>
    <row r="12" spans="1:12" ht="15" x14ac:dyDescent="0.2">
      <c r="B12" s="56"/>
    </row>
    <row r="13" spans="1:12" s="18" customFormat="1" ht="15.75" customHeight="1" x14ac:dyDescent="0.25">
      <c r="A13" s="25"/>
      <c r="B13" s="56">
        <v>1</v>
      </c>
      <c r="C13" s="44" t="s">
        <v>25</v>
      </c>
      <c r="D13" s="38" t="s">
        <v>9</v>
      </c>
      <c r="E13" s="45">
        <v>203.5</v>
      </c>
      <c r="F13" s="39"/>
      <c r="G13" s="45">
        <f>+E13*F13</f>
        <v>0</v>
      </c>
      <c r="I13"/>
      <c r="J13"/>
      <c r="K13"/>
      <c r="L13"/>
    </row>
    <row r="14" spans="1:12" s="18" customFormat="1" ht="15" x14ac:dyDescent="0.2">
      <c r="A14" s="25"/>
      <c r="B14" s="56"/>
      <c r="C14" s="43"/>
      <c r="D14" s="40"/>
      <c r="E14" s="41"/>
      <c r="F14" s="42"/>
      <c r="G14" s="41"/>
      <c r="I14"/>
      <c r="J14"/>
      <c r="K14"/>
      <c r="L14"/>
    </row>
    <row r="15" spans="1:12" s="18" customFormat="1" ht="30" x14ac:dyDescent="0.25">
      <c r="A15" s="25"/>
      <c r="B15" s="56">
        <v>2</v>
      </c>
      <c r="C15" s="44" t="s">
        <v>17</v>
      </c>
      <c r="D15" s="38" t="s">
        <v>10</v>
      </c>
      <c r="E15" s="45">
        <v>9</v>
      </c>
      <c r="F15" s="39"/>
      <c r="G15" s="45">
        <f>+E15*F15</f>
        <v>0</v>
      </c>
      <c r="I15"/>
      <c r="J15"/>
      <c r="K15"/>
      <c r="L15"/>
    </row>
    <row r="16" spans="1:12" s="18" customFormat="1" ht="15" x14ac:dyDescent="0.25">
      <c r="A16" s="25"/>
      <c r="B16" s="56"/>
      <c r="C16" s="44"/>
      <c r="D16" s="38"/>
      <c r="E16" s="45"/>
      <c r="F16" s="39"/>
      <c r="G16" s="45"/>
      <c r="I16"/>
      <c r="J16"/>
      <c r="K16"/>
      <c r="L16"/>
    </row>
    <row r="17" spans="1:12" s="18" customFormat="1" ht="165" x14ac:dyDescent="0.25">
      <c r="A17" s="25"/>
      <c r="B17" s="56">
        <v>3</v>
      </c>
      <c r="C17" s="44" t="s">
        <v>64</v>
      </c>
      <c r="D17" s="38" t="s">
        <v>27</v>
      </c>
      <c r="E17" s="45">
        <v>1</v>
      </c>
      <c r="F17" s="39"/>
      <c r="G17" s="45">
        <f>+E17*F17</f>
        <v>0</v>
      </c>
      <c r="I17"/>
      <c r="J17"/>
      <c r="K17"/>
      <c r="L17"/>
    </row>
    <row r="18" spans="1:12" s="18" customFormat="1" ht="15" x14ac:dyDescent="0.25">
      <c r="A18" s="25"/>
      <c r="B18" s="56"/>
      <c r="C18" s="44"/>
      <c r="D18" s="38"/>
      <c r="E18" s="45"/>
      <c r="F18" s="39"/>
      <c r="G18" s="45"/>
      <c r="I18"/>
      <c r="J18"/>
      <c r="K18"/>
      <c r="L18"/>
    </row>
    <row r="19" spans="1:12" s="18" customFormat="1" ht="60" x14ac:dyDescent="0.25">
      <c r="A19" s="25"/>
      <c r="B19" s="56">
        <v>4</v>
      </c>
      <c r="C19" s="58" t="s">
        <v>67</v>
      </c>
      <c r="D19" s="38" t="s">
        <v>27</v>
      </c>
      <c r="E19" s="45">
        <v>0.05</v>
      </c>
      <c r="F19" s="39"/>
      <c r="G19" s="45">
        <f>+E19*F19</f>
        <v>0</v>
      </c>
      <c r="I19"/>
      <c r="J19"/>
      <c r="K19"/>
      <c r="L19"/>
    </row>
    <row r="20" spans="1:12" s="18" customFormat="1" ht="15" x14ac:dyDescent="0.25">
      <c r="A20" s="25"/>
      <c r="B20" s="56"/>
      <c r="C20" s="44"/>
      <c r="D20" s="38"/>
      <c r="E20" s="45"/>
      <c r="F20" s="39"/>
      <c r="G20" s="45"/>
      <c r="I20"/>
      <c r="J20"/>
      <c r="K20"/>
      <c r="L20"/>
    </row>
    <row r="21" spans="1:12" s="18" customFormat="1" ht="45" x14ac:dyDescent="0.25">
      <c r="A21" s="25"/>
      <c r="B21" s="56">
        <v>5</v>
      </c>
      <c r="C21" s="44" t="s">
        <v>35</v>
      </c>
      <c r="D21" s="38" t="s">
        <v>27</v>
      </c>
      <c r="E21" s="45">
        <f>E19</f>
        <v>0.05</v>
      </c>
      <c r="F21" s="39"/>
      <c r="G21" s="45">
        <f>+E21*F21</f>
        <v>0</v>
      </c>
      <c r="I21"/>
      <c r="J21"/>
      <c r="K21"/>
      <c r="L21"/>
    </row>
    <row r="22" spans="1:12" s="18" customFormat="1" ht="10.5" customHeight="1" x14ac:dyDescent="0.2">
      <c r="A22" s="25"/>
      <c r="B22" s="56"/>
      <c r="C22" s="30"/>
      <c r="D22"/>
      <c r="E22" s="2"/>
      <c r="F22" s="4"/>
      <c r="G22" s="5"/>
      <c r="I22"/>
      <c r="J22"/>
      <c r="K22"/>
      <c r="L22"/>
    </row>
    <row r="23" spans="1:12" s="18" customFormat="1" ht="15" x14ac:dyDescent="0.2">
      <c r="A23" s="25"/>
      <c r="B23" s="56"/>
      <c r="C23" s="16" t="s">
        <v>12</v>
      </c>
      <c r="D23" s="1"/>
      <c r="E23" s="3"/>
      <c r="F23" s="3"/>
      <c r="G23" s="7">
        <f>SUM(G13:G22)</f>
        <v>0</v>
      </c>
      <c r="I23"/>
      <c r="J23"/>
      <c r="K23"/>
      <c r="L23"/>
    </row>
    <row r="24" spans="1:12" s="18" customFormat="1" ht="15" x14ac:dyDescent="0.25">
      <c r="A24" s="25"/>
      <c r="B24" s="17"/>
      <c r="C24" s="21"/>
      <c r="D24" s="55"/>
      <c r="E24" s="23"/>
      <c r="F24" s="23"/>
      <c r="G24" s="24"/>
      <c r="I24"/>
      <c r="J24"/>
      <c r="K24"/>
      <c r="L24"/>
    </row>
    <row r="25" spans="1:12" s="18" customFormat="1" ht="15" x14ac:dyDescent="0.25">
      <c r="A25" s="25"/>
      <c r="B25" s="29" t="s">
        <v>2</v>
      </c>
      <c r="C25" s="21" t="s">
        <v>30</v>
      </c>
      <c r="D25" s="55"/>
      <c r="E25" s="23"/>
      <c r="F25" s="23"/>
      <c r="G25" s="24"/>
      <c r="I25"/>
      <c r="J25"/>
      <c r="K25"/>
      <c r="L25"/>
    </row>
    <row r="26" spans="1:12" s="18" customFormat="1" ht="15" x14ac:dyDescent="0.25">
      <c r="A26" s="25"/>
      <c r="B26" s="56"/>
      <c r="C26" s="21"/>
      <c r="D26" s="55"/>
      <c r="E26" s="23"/>
      <c r="F26" s="23"/>
      <c r="G26" s="24"/>
      <c r="I26"/>
      <c r="J26"/>
      <c r="K26"/>
      <c r="L26"/>
    </row>
    <row r="27" spans="1:12" s="18" customFormat="1" ht="30" x14ac:dyDescent="0.25">
      <c r="A27" s="25"/>
      <c r="B27" s="56">
        <v>1</v>
      </c>
      <c r="C27" s="52" t="s">
        <v>32</v>
      </c>
      <c r="D27" s="55" t="s">
        <v>9</v>
      </c>
      <c r="E27" s="23">
        <v>35</v>
      </c>
      <c r="F27" s="39"/>
      <c r="G27" s="45">
        <f>F27*E27</f>
        <v>0</v>
      </c>
      <c r="I27"/>
      <c r="J27"/>
      <c r="K27"/>
      <c r="L27"/>
    </row>
    <row r="28" spans="1:12" s="18" customFormat="1" ht="15" x14ac:dyDescent="0.25">
      <c r="A28" s="25"/>
      <c r="B28" s="56"/>
      <c r="C28" s="52"/>
      <c r="D28" s="55"/>
      <c r="E28" s="23"/>
      <c r="F28" s="39"/>
      <c r="G28" s="45"/>
      <c r="I28"/>
      <c r="J28"/>
      <c r="K28"/>
      <c r="L28"/>
    </row>
    <row r="29" spans="1:12" s="18" customFormat="1" ht="90" x14ac:dyDescent="0.25">
      <c r="A29" s="25"/>
      <c r="B29" s="56">
        <v>2</v>
      </c>
      <c r="C29" s="52" t="s">
        <v>42</v>
      </c>
      <c r="D29" s="38" t="s">
        <v>49</v>
      </c>
      <c r="E29" s="23">
        <v>320</v>
      </c>
      <c r="F29" s="39"/>
      <c r="G29" s="45">
        <f>F29*E29</f>
        <v>0</v>
      </c>
      <c r="I29"/>
      <c r="J29"/>
      <c r="K29"/>
      <c r="L29"/>
    </row>
    <row r="30" spans="1:12" s="18" customFormat="1" ht="15" x14ac:dyDescent="0.25">
      <c r="A30" s="25"/>
      <c r="B30" s="56"/>
      <c r="C30" s="52"/>
      <c r="D30" s="38"/>
      <c r="E30" s="23"/>
      <c r="F30" s="39"/>
      <c r="G30" s="45"/>
      <c r="I30"/>
      <c r="J30"/>
      <c r="K30"/>
      <c r="L30"/>
    </row>
    <row r="31" spans="1:12" s="18" customFormat="1" ht="60" x14ac:dyDescent="0.25">
      <c r="A31" s="25"/>
      <c r="B31" s="56">
        <v>3</v>
      </c>
      <c r="C31" s="52" t="s">
        <v>246</v>
      </c>
      <c r="D31" s="38" t="s">
        <v>49</v>
      </c>
      <c r="E31" s="23">
        <v>16</v>
      </c>
      <c r="F31" s="39"/>
      <c r="G31" s="45">
        <f>F31*E31</f>
        <v>0</v>
      </c>
      <c r="I31"/>
      <c r="J31"/>
      <c r="K31"/>
      <c r="L31"/>
    </row>
    <row r="32" spans="1:12" s="18" customFormat="1" ht="15" x14ac:dyDescent="0.25">
      <c r="A32" s="25"/>
      <c r="B32" s="56"/>
      <c r="C32" s="52"/>
      <c r="D32" s="38"/>
      <c r="E32" s="23"/>
      <c r="F32" s="39"/>
      <c r="G32" s="45"/>
      <c r="I32"/>
      <c r="J32"/>
      <c r="K32"/>
      <c r="L32"/>
    </row>
    <row r="33" spans="1:12" s="18" customFormat="1" ht="75" x14ac:dyDescent="0.25">
      <c r="A33" s="25"/>
      <c r="B33" s="56">
        <v>4</v>
      </c>
      <c r="C33" s="52" t="s">
        <v>72</v>
      </c>
      <c r="D33" s="38" t="s">
        <v>9</v>
      </c>
      <c r="E33" s="23">
        <v>3</v>
      </c>
      <c r="F33" s="39"/>
      <c r="G33" s="45">
        <f>F33*E33</f>
        <v>0</v>
      </c>
      <c r="I33"/>
      <c r="J33"/>
      <c r="K33"/>
      <c r="L33"/>
    </row>
    <row r="34" spans="1:12" s="18" customFormat="1" ht="15" x14ac:dyDescent="0.25">
      <c r="A34" s="25"/>
      <c r="B34" s="56"/>
      <c r="C34" s="52"/>
      <c r="D34" s="38"/>
      <c r="E34" s="23"/>
      <c r="F34" s="39"/>
      <c r="G34" s="45"/>
      <c r="I34"/>
      <c r="J34"/>
      <c r="K34"/>
      <c r="L34"/>
    </row>
    <row r="35" spans="1:12" s="18" customFormat="1" x14ac:dyDescent="0.2">
      <c r="A35" s="25"/>
      <c r="B35" s="17"/>
      <c r="C35" s="16" t="s">
        <v>31</v>
      </c>
      <c r="D35" s="1"/>
      <c r="E35" s="3"/>
      <c r="F35" s="3"/>
      <c r="G35" s="7">
        <f>SUM(G27:G34)</f>
        <v>0</v>
      </c>
      <c r="I35"/>
      <c r="J35"/>
      <c r="K35"/>
      <c r="L35"/>
    </row>
    <row r="36" spans="1:12" s="18" customFormat="1" ht="15" x14ac:dyDescent="0.25">
      <c r="A36" s="25"/>
      <c r="B36" s="17"/>
      <c r="C36" s="21"/>
      <c r="D36" s="22"/>
      <c r="E36" s="23"/>
      <c r="F36" s="23"/>
      <c r="G36" s="45"/>
      <c r="I36"/>
      <c r="J36"/>
      <c r="K36"/>
      <c r="L36"/>
    </row>
    <row r="37" spans="1:12" s="18" customFormat="1" ht="15" x14ac:dyDescent="0.25">
      <c r="A37" s="25"/>
      <c r="B37" s="29" t="s">
        <v>4</v>
      </c>
      <c r="C37" s="11" t="s">
        <v>11</v>
      </c>
      <c r="D37"/>
      <c r="E37" s="2"/>
      <c r="F37" s="2"/>
      <c r="G37" s="45"/>
      <c r="I37"/>
      <c r="J37"/>
      <c r="K37"/>
      <c r="L37"/>
    </row>
    <row r="38" spans="1:12" s="18" customFormat="1" ht="15" x14ac:dyDescent="0.25">
      <c r="A38" s="25"/>
      <c r="B38" s="57"/>
      <c r="C38" s="11"/>
      <c r="D38"/>
      <c r="E38" s="2"/>
      <c r="F38" s="2"/>
      <c r="G38" s="45"/>
      <c r="I38"/>
      <c r="J38"/>
      <c r="K38"/>
      <c r="L38"/>
    </row>
    <row r="39" spans="1:12" ht="90" x14ac:dyDescent="0.25">
      <c r="B39" s="56">
        <v>1</v>
      </c>
      <c r="C39" s="44" t="s">
        <v>80</v>
      </c>
      <c r="D39" s="47"/>
      <c r="E39" s="48"/>
      <c r="F39" s="49"/>
      <c r="G39" s="45"/>
    </row>
    <row r="40" spans="1:12" ht="18" x14ac:dyDescent="0.25">
      <c r="B40" s="56"/>
      <c r="C40" s="44" t="s">
        <v>51</v>
      </c>
      <c r="D40" s="38" t="s">
        <v>48</v>
      </c>
      <c r="E40" s="45">
        <f>ROUND(0.3*H40,1)</f>
        <v>133.19999999999999</v>
      </c>
      <c r="F40" s="39"/>
      <c r="G40" s="45">
        <f>F40*E40</f>
        <v>0</v>
      </c>
      <c r="H40" s="18">
        <v>444</v>
      </c>
    </row>
    <row r="41" spans="1:12" ht="15" x14ac:dyDescent="0.25">
      <c r="B41" s="56"/>
      <c r="C41" s="46"/>
      <c r="D41" s="38"/>
      <c r="E41" s="45"/>
      <c r="F41" s="39"/>
      <c r="G41" s="45"/>
      <c r="J41" s="18"/>
    </row>
    <row r="42" spans="1:12" ht="18" x14ac:dyDescent="0.25">
      <c r="B42" s="56"/>
      <c r="C42" s="44" t="s">
        <v>56</v>
      </c>
      <c r="D42" s="38" t="s">
        <v>48</v>
      </c>
      <c r="E42" s="45">
        <f>ROUND(0.6*H40,1)</f>
        <v>266.39999999999998</v>
      </c>
      <c r="F42" s="39"/>
      <c r="G42" s="45">
        <f>F42*E42</f>
        <v>0</v>
      </c>
      <c r="I42" s="18"/>
      <c r="J42" s="18"/>
    </row>
    <row r="43" spans="1:12" ht="15" x14ac:dyDescent="0.25">
      <c r="B43" s="56"/>
      <c r="C43" s="44"/>
      <c r="D43" s="38"/>
      <c r="E43" s="45"/>
      <c r="F43" s="39"/>
      <c r="G43" s="45"/>
      <c r="I43" s="18"/>
      <c r="J43" s="18"/>
    </row>
    <row r="44" spans="1:12" ht="18" x14ac:dyDescent="0.25">
      <c r="B44" s="56"/>
      <c r="C44" s="44" t="s">
        <v>55</v>
      </c>
      <c r="D44" s="38" t="s">
        <v>48</v>
      </c>
      <c r="E44" s="45">
        <f>ROUND(0.1*H40,1)</f>
        <v>44.4</v>
      </c>
      <c r="F44" s="39"/>
      <c r="G44" s="45">
        <f>F44*E44</f>
        <v>0</v>
      </c>
      <c r="I44" s="18"/>
      <c r="J44" s="18"/>
    </row>
    <row r="45" spans="1:12" ht="15" x14ac:dyDescent="0.25">
      <c r="B45" s="56"/>
      <c r="C45" s="44"/>
      <c r="D45" s="38"/>
      <c r="E45" s="45"/>
      <c r="F45" s="39"/>
      <c r="G45" s="45"/>
      <c r="I45" s="18"/>
      <c r="J45" s="18"/>
    </row>
    <row r="46" spans="1:12" ht="30" x14ac:dyDescent="0.25">
      <c r="B46" s="56">
        <v>2</v>
      </c>
      <c r="C46" s="44" t="s">
        <v>26</v>
      </c>
      <c r="D46" s="38" t="s">
        <v>49</v>
      </c>
      <c r="E46" s="45">
        <v>168</v>
      </c>
      <c r="F46" s="39"/>
      <c r="G46" s="45">
        <f>F46*E46</f>
        <v>0</v>
      </c>
    </row>
    <row r="47" spans="1:12" ht="15" x14ac:dyDescent="0.25">
      <c r="B47" s="56"/>
      <c r="C47" s="44"/>
      <c r="D47" s="38"/>
      <c r="E47" s="45"/>
      <c r="F47" s="39"/>
      <c r="G47" s="45"/>
    </row>
    <row r="48" spans="1:12" ht="60" x14ac:dyDescent="0.25">
      <c r="B48" s="56">
        <v>3</v>
      </c>
      <c r="C48" s="44" t="s">
        <v>254</v>
      </c>
      <c r="D48" s="38" t="s">
        <v>48</v>
      </c>
      <c r="E48" s="45">
        <v>78</v>
      </c>
      <c r="F48" s="39"/>
      <c r="G48" s="45">
        <f>F48*E48</f>
        <v>0</v>
      </c>
    </row>
    <row r="49" spans="2:8" ht="15" x14ac:dyDescent="0.25">
      <c r="B49" s="56"/>
      <c r="C49" s="44"/>
      <c r="D49" s="38"/>
      <c r="E49" s="45"/>
      <c r="F49" s="39"/>
      <c r="G49" s="45"/>
    </row>
    <row r="50" spans="2:8" ht="75" x14ac:dyDescent="0.25">
      <c r="B50" s="56">
        <v>4</v>
      </c>
      <c r="C50" s="44" t="s">
        <v>248</v>
      </c>
      <c r="D50" s="38" t="s">
        <v>48</v>
      </c>
      <c r="E50" s="45">
        <v>270</v>
      </c>
      <c r="F50" s="39"/>
      <c r="G50" s="45">
        <f>+E50*F50</f>
        <v>0</v>
      </c>
      <c r="H50" s="35"/>
    </row>
    <row r="51" spans="2:8" ht="15" x14ac:dyDescent="0.25">
      <c r="B51" s="56"/>
      <c r="C51" s="44"/>
      <c r="D51" s="38"/>
      <c r="E51" s="45"/>
      <c r="F51" s="39"/>
      <c r="G51" s="45"/>
      <c r="H51" s="35"/>
    </row>
    <row r="52" spans="2:8" ht="60" x14ac:dyDescent="0.25">
      <c r="B52" s="56">
        <v>5</v>
      </c>
      <c r="C52" s="44" t="s">
        <v>249</v>
      </c>
      <c r="D52" s="38" t="s">
        <v>48</v>
      </c>
      <c r="E52" s="45">
        <v>84</v>
      </c>
      <c r="F52" s="39"/>
      <c r="G52" s="45">
        <f>+E52*F52</f>
        <v>0</v>
      </c>
      <c r="H52" s="35"/>
    </row>
    <row r="53" spans="2:8" ht="15" x14ac:dyDescent="0.25">
      <c r="B53" s="56"/>
      <c r="C53" s="44"/>
      <c r="D53" s="38"/>
      <c r="E53" s="45"/>
      <c r="F53" s="39"/>
      <c r="G53" s="45"/>
      <c r="H53" s="35"/>
    </row>
    <row r="54" spans="2:8" ht="45" x14ac:dyDescent="0.25">
      <c r="B54" s="56">
        <v>6</v>
      </c>
      <c r="C54" s="44" t="s">
        <v>68</v>
      </c>
      <c r="D54" s="22" t="s">
        <v>19</v>
      </c>
      <c r="E54" s="23">
        <v>2</v>
      </c>
      <c r="F54" s="36"/>
      <c r="G54" s="45">
        <f>+E54*F54</f>
        <v>0</v>
      </c>
      <c r="H54" s="35"/>
    </row>
    <row r="55" spans="2:8" ht="15" x14ac:dyDescent="0.25">
      <c r="B55" s="56"/>
      <c r="C55" s="44"/>
      <c r="E55" s="23"/>
      <c r="F55" s="36"/>
      <c r="G55" s="45"/>
      <c r="H55" s="35"/>
    </row>
    <row r="56" spans="2:8" x14ac:dyDescent="0.2">
      <c r="C56" s="16" t="s">
        <v>13</v>
      </c>
      <c r="D56" s="1"/>
      <c r="E56" s="3"/>
      <c r="F56" s="3"/>
      <c r="G56" s="7">
        <f>SUM(G39:G55)</f>
        <v>0</v>
      </c>
    </row>
    <row r="58" spans="2:8" x14ac:dyDescent="0.2">
      <c r="B58" s="29" t="s">
        <v>6</v>
      </c>
      <c r="C58" s="11" t="s">
        <v>5</v>
      </c>
    </row>
    <row r="59" spans="2:8" x14ac:dyDescent="0.2">
      <c r="B59" s="29"/>
      <c r="C59" s="11"/>
    </row>
    <row r="60" spans="2:8" ht="77.25" customHeight="1" x14ac:dyDescent="0.25">
      <c r="B60" s="56">
        <v>1</v>
      </c>
      <c r="C60" s="44" t="s">
        <v>70</v>
      </c>
      <c r="D60" s="38" t="s">
        <v>9</v>
      </c>
      <c r="E60" s="45">
        <f>E13</f>
        <v>203.5</v>
      </c>
      <c r="F60" s="39"/>
      <c r="G60" s="45">
        <f>+E60*F60</f>
        <v>0</v>
      </c>
    </row>
    <row r="61" spans="2:8" ht="15" x14ac:dyDescent="0.25">
      <c r="B61" s="56"/>
      <c r="C61" s="44"/>
      <c r="D61" s="38"/>
      <c r="E61" s="45"/>
      <c r="F61" s="39"/>
      <c r="G61" s="45"/>
    </row>
    <row r="62" spans="2:8" ht="92.25" customHeight="1" x14ac:dyDescent="0.25">
      <c r="B62" s="56">
        <v>2</v>
      </c>
      <c r="C62" s="44" t="s">
        <v>38</v>
      </c>
      <c r="D62" s="38"/>
      <c r="F62" s="19"/>
      <c r="G62" s="45"/>
    </row>
    <row r="63" spans="2:8" ht="15" x14ac:dyDescent="0.25">
      <c r="B63" s="56"/>
      <c r="C63" s="50" t="s">
        <v>45</v>
      </c>
      <c r="D63" s="38" t="s">
        <v>10</v>
      </c>
      <c r="E63" s="2">
        <v>7</v>
      </c>
      <c r="F63" s="39"/>
      <c r="G63" s="45">
        <f>+E63*F63</f>
        <v>0</v>
      </c>
    </row>
    <row r="64" spans="2:8" ht="15" x14ac:dyDescent="0.25">
      <c r="B64" s="56"/>
      <c r="C64" s="44"/>
      <c r="D64" s="38"/>
      <c r="E64" s="45"/>
      <c r="F64" s="39"/>
      <c r="G64" s="45"/>
    </row>
    <row r="65" spans="2:12" ht="90" x14ac:dyDescent="0.25">
      <c r="B65" s="56">
        <v>3</v>
      </c>
      <c r="C65" s="44" t="s">
        <v>252</v>
      </c>
      <c r="D65" s="38" t="s">
        <v>10</v>
      </c>
      <c r="E65" s="45">
        <v>7</v>
      </c>
      <c r="F65" s="39"/>
      <c r="G65" s="45">
        <f>+E65*F65</f>
        <v>0</v>
      </c>
    </row>
    <row r="66" spans="2:12" ht="15" x14ac:dyDescent="0.25">
      <c r="B66" s="56"/>
      <c r="C66" s="44"/>
      <c r="D66" s="38"/>
      <c r="E66" s="45"/>
      <c r="F66" s="39"/>
      <c r="G66" s="45"/>
    </row>
    <row r="67" spans="2:12" ht="30" x14ac:dyDescent="0.25">
      <c r="B67" s="56">
        <v>4</v>
      </c>
      <c r="C67" s="44" t="s">
        <v>71</v>
      </c>
      <c r="D67" s="38" t="s">
        <v>10</v>
      </c>
      <c r="E67" s="45">
        <v>1</v>
      </c>
      <c r="F67" s="39"/>
      <c r="G67" s="45">
        <f>+E67*F67</f>
        <v>0</v>
      </c>
    </row>
    <row r="68" spans="2:12" ht="15" x14ac:dyDescent="0.2">
      <c r="B68" s="56"/>
      <c r="F68" s="4"/>
      <c r="G68" s="5"/>
    </row>
    <row r="69" spans="2:12" x14ac:dyDescent="0.2">
      <c r="C69" s="16" t="s">
        <v>14</v>
      </c>
      <c r="D69" s="1"/>
      <c r="E69" s="3"/>
      <c r="F69" s="3"/>
      <c r="G69" s="7">
        <f>SUM(G60:G68)</f>
        <v>0</v>
      </c>
    </row>
    <row r="70" spans="2:12" x14ac:dyDescent="0.2">
      <c r="C70" s="11"/>
      <c r="G70" s="6"/>
    </row>
    <row r="71" spans="2:12" ht="15" x14ac:dyDescent="0.25">
      <c r="B71" s="29" t="s">
        <v>16</v>
      </c>
      <c r="C71" s="11" t="s">
        <v>7</v>
      </c>
      <c r="D71" s="38"/>
      <c r="L71" s="12"/>
    </row>
    <row r="72" spans="2:12" ht="15" x14ac:dyDescent="0.25">
      <c r="B72" s="57"/>
      <c r="C72" s="11"/>
      <c r="D72" s="38"/>
      <c r="L72" s="12"/>
    </row>
    <row r="73" spans="2:12" ht="30" x14ac:dyDescent="0.25">
      <c r="B73" s="56">
        <v>1</v>
      </c>
      <c r="C73" s="44" t="s">
        <v>62</v>
      </c>
      <c r="D73" s="38" t="s">
        <v>49</v>
      </c>
      <c r="E73" s="45">
        <f>E29</f>
        <v>320</v>
      </c>
      <c r="F73" s="39"/>
      <c r="G73" s="45">
        <f t="shared" ref="G73:G85" si="0">+E73*F73</f>
        <v>0</v>
      </c>
      <c r="L73" s="12"/>
    </row>
    <row r="74" spans="2:12" ht="15" x14ac:dyDescent="0.25">
      <c r="B74" s="56"/>
      <c r="C74" s="44"/>
      <c r="D74" s="38"/>
      <c r="E74" s="45"/>
      <c r="F74" s="39"/>
      <c r="G74" s="45"/>
      <c r="L74" s="12"/>
    </row>
    <row r="75" spans="2:12" ht="30" x14ac:dyDescent="0.25">
      <c r="B75" s="56">
        <v>2</v>
      </c>
      <c r="C75" s="44" t="s">
        <v>61</v>
      </c>
      <c r="D75" s="38" t="s">
        <v>9</v>
      </c>
      <c r="E75" s="45">
        <f>E27</f>
        <v>35</v>
      </c>
      <c r="F75" s="39"/>
      <c r="G75" s="45">
        <f t="shared" si="0"/>
        <v>0</v>
      </c>
      <c r="L75" s="12"/>
    </row>
    <row r="76" spans="2:12" ht="15" x14ac:dyDescent="0.25">
      <c r="B76" s="56"/>
      <c r="C76" s="44"/>
      <c r="D76" s="38"/>
      <c r="E76" s="45"/>
      <c r="F76" s="39"/>
      <c r="G76" s="45"/>
      <c r="L76" s="12"/>
    </row>
    <row r="77" spans="2:12" ht="30" x14ac:dyDescent="0.25">
      <c r="B77" s="56">
        <v>3</v>
      </c>
      <c r="C77" s="44" t="s">
        <v>33</v>
      </c>
      <c r="D77" s="38" t="s">
        <v>49</v>
      </c>
      <c r="E77" s="45">
        <f>E73</f>
        <v>320</v>
      </c>
      <c r="F77" s="39"/>
      <c r="G77" s="45">
        <f t="shared" si="0"/>
        <v>0</v>
      </c>
      <c r="L77" s="12"/>
    </row>
    <row r="78" spans="2:12" ht="15" x14ac:dyDescent="0.25">
      <c r="B78" s="56"/>
      <c r="C78" s="44"/>
      <c r="D78" s="38"/>
      <c r="E78" s="45"/>
      <c r="F78" s="39"/>
      <c r="G78" s="45"/>
      <c r="L78" s="12"/>
    </row>
    <row r="79" spans="2:12" ht="31.5" customHeight="1" x14ac:dyDescent="0.25">
      <c r="B79" s="56">
        <v>4</v>
      </c>
      <c r="C79" s="44" t="s">
        <v>63</v>
      </c>
      <c r="D79" s="38" t="s">
        <v>49</v>
      </c>
      <c r="E79" s="45">
        <f>E77+E31</f>
        <v>336</v>
      </c>
      <c r="F79" s="39"/>
      <c r="G79" s="45">
        <f t="shared" si="0"/>
        <v>0</v>
      </c>
      <c r="L79" s="12"/>
    </row>
    <row r="80" spans="2:12" ht="15" x14ac:dyDescent="0.25">
      <c r="B80" s="56"/>
      <c r="C80" s="44"/>
      <c r="D80" s="38"/>
      <c r="E80" s="45"/>
      <c r="F80" s="39"/>
      <c r="G80" s="45"/>
      <c r="L80" s="12"/>
    </row>
    <row r="81" spans="1:12" ht="30" x14ac:dyDescent="0.25">
      <c r="B81" s="56">
        <v>5</v>
      </c>
      <c r="C81" s="44" t="s">
        <v>34</v>
      </c>
      <c r="D81" s="38" t="s">
        <v>49</v>
      </c>
      <c r="E81" s="45">
        <f>E79</f>
        <v>336</v>
      </c>
      <c r="F81" s="39"/>
      <c r="G81" s="45">
        <f t="shared" si="0"/>
        <v>0</v>
      </c>
      <c r="L81" s="12"/>
    </row>
    <row r="82" spans="1:12" ht="15" x14ac:dyDescent="0.25">
      <c r="B82" s="56"/>
      <c r="C82" s="44"/>
      <c r="D82" s="38"/>
      <c r="E82" s="45"/>
      <c r="F82" s="39"/>
      <c r="G82" s="45"/>
      <c r="L82" s="12"/>
    </row>
    <row r="83" spans="1:12" ht="75" x14ac:dyDescent="0.25">
      <c r="B83" s="56">
        <v>6</v>
      </c>
      <c r="C83" s="44" t="s">
        <v>92</v>
      </c>
      <c r="D83" s="38" t="s">
        <v>9</v>
      </c>
      <c r="E83" s="45">
        <v>3</v>
      </c>
      <c r="F83" s="39"/>
      <c r="G83" s="45">
        <f t="shared" si="0"/>
        <v>0</v>
      </c>
      <c r="L83" s="12"/>
    </row>
    <row r="84" spans="1:12" ht="15" x14ac:dyDescent="0.25">
      <c r="B84" s="56"/>
      <c r="C84" s="44"/>
      <c r="D84" s="38"/>
      <c r="E84" s="45"/>
      <c r="F84" s="39"/>
      <c r="G84" s="45"/>
      <c r="L84" s="12"/>
    </row>
    <row r="85" spans="1:12" ht="30" x14ac:dyDescent="0.25">
      <c r="B85" s="56">
        <v>7</v>
      </c>
      <c r="C85" s="44" t="s">
        <v>21</v>
      </c>
      <c r="D85" s="38" t="s">
        <v>9</v>
      </c>
      <c r="E85" s="45">
        <f>E13</f>
        <v>203.5</v>
      </c>
      <c r="F85" s="39"/>
      <c r="G85" s="45">
        <f t="shared" si="0"/>
        <v>0</v>
      </c>
    </row>
    <row r="86" spans="1:12" s="18" customFormat="1" ht="15" x14ac:dyDescent="0.25">
      <c r="A86" s="25"/>
      <c r="B86" s="56"/>
      <c r="C86" s="44"/>
      <c r="D86" s="38"/>
      <c r="E86" s="45"/>
      <c r="F86" s="39"/>
      <c r="G86" s="45"/>
      <c r="I86"/>
      <c r="J86"/>
      <c r="K86"/>
      <c r="L86"/>
    </row>
    <row r="87" spans="1:12" s="18" customFormat="1" ht="15" x14ac:dyDescent="0.25">
      <c r="A87" s="25"/>
      <c r="B87" s="56">
        <v>8</v>
      </c>
      <c r="C87" s="44" t="s">
        <v>23</v>
      </c>
      <c r="D87" s="38" t="s">
        <v>9</v>
      </c>
      <c r="E87" s="45">
        <f>E85</f>
        <v>203.5</v>
      </c>
      <c r="F87" s="39"/>
      <c r="G87" s="45">
        <f>+E87*F87</f>
        <v>0</v>
      </c>
      <c r="I87"/>
      <c r="J87"/>
      <c r="K87"/>
      <c r="L87"/>
    </row>
    <row r="88" spans="1:12" s="18" customFormat="1" ht="15" x14ac:dyDescent="0.25">
      <c r="A88" s="25"/>
      <c r="B88" s="56"/>
      <c r="C88" s="44"/>
      <c r="D88" s="38"/>
      <c r="E88" s="45"/>
      <c r="F88" s="39"/>
      <c r="G88" s="45"/>
      <c r="I88"/>
      <c r="J88"/>
      <c r="K88"/>
      <c r="L88"/>
    </row>
    <row r="89" spans="1:12" s="18" customFormat="1" ht="15" x14ac:dyDescent="0.25">
      <c r="A89" s="25"/>
      <c r="B89" s="56">
        <v>9</v>
      </c>
      <c r="C89" s="44" t="s">
        <v>22</v>
      </c>
      <c r="D89" s="38" t="s">
        <v>9</v>
      </c>
      <c r="E89" s="45">
        <f>E87</f>
        <v>203.5</v>
      </c>
      <c r="F89" s="39"/>
      <c r="G89" s="45">
        <f>+E89*F89</f>
        <v>0</v>
      </c>
      <c r="I89"/>
      <c r="J89"/>
      <c r="K89"/>
      <c r="L89"/>
    </row>
    <row r="90" spans="1:12" s="18" customFormat="1" ht="15" x14ac:dyDescent="0.25">
      <c r="A90" s="25"/>
      <c r="B90" s="56"/>
      <c r="C90" s="50"/>
      <c r="D90" s="38"/>
      <c r="E90" s="45"/>
      <c r="F90" s="45"/>
      <c r="G90" s="45"/>
      <c r="I90"/>
      <c r="J90"/>
      <c r="K90"/>
      <c r="L90"/>
    </row>
    <row r="91" spans="1:12" s="18" customFormat="1" ht="15" x14ac:dyDescent="0.25">
      <c r="A91" s="25"/>
      <c r="B91" s="56">
        <v>10</v>
      </c>
      <c r="C91" s="50" t="s">
        <v>28</v>
      </c>
      <c r="D91" s="38" t="s">
        <v>27</v>
      </c>
      <c r="E91" s="45">
        <v>1</v>
      </c>
      <c r="F91" s="51"/>
      <c r="G91" s="45">
        <f>+E91*F91</f>
        <v>0</v>
      </c>
      <c r="I91"/>
      <c r="J91"/>
      <c r="K91"/>
      <c r="L91"/>
    </row>
    <row r="92" spans="1:12" s="18" customFormat="1" ht="15" x14ac:dyDescent="0.2">
      <c r="A92" s="25"/>
      <c r="B92" s="56"/>
      <c r="C92" s="12"/>
      <c r="D92"/>
      <c r="E92" s="2"/>
      <c r="F92" s="31"/>
      <c r="G92" s="5"/>
      <c r="I92"/>
      <c r="J92"/>
      <c r="K92"/>
      <c r="L92"/>
    </row>
    <row r="93" spans="1:12" s="18" customFormat="1" ht="15" x14ac:dyDescent="0.2">
      <c r="A93" s="25"/>
      <c r="B93" s="56"/>
      <c r="C93" s="16" t="s">
        <v>15</v>
      </c>
      <c r="D93" s="1"/>
      <c r="E93" s="3"/>
      <c r="F93" s="3"/>
      <c r="G93" s="7">
        <f>SUM(G72:G91)</f>
        <v>0</v>
      </c>
      <c r="I93"/>
      <c r="J93"/>
      <c r="K93"/>
      <c r="L93"/>
    </row>
    <row r="98" spans="1:12" s="18" customFormat="1" x14ac:dyDescent="0.2">
      <c r="A98" s="25"/>
      <c r="B98" s="17"/>
      <c r="C98"/>
      <c r="D98"/>
      <c r="E98" s="2"/>
      <c r="F98" s="2"/>
      <c r="G98" s="2"/>
      <c r="I98"/>
      <c r="J98"/>
      <c r="K98"/>
      <c r="L98"/>
    </row>
    <row r="99" spans="1:12" s="18" customFormat="1" x14ac:dyDescent="0.2">
      <c r="A99" s="25"/>
      <c r="B99" s="17"/>
      <c r="C99"/>
      <c r="D99"/>
      <c r="E99" s="2"/>
      <c r="F99" s="2"/>
      <c r="G99" s="2"/>
      <c r="I99"/>
      <c r="J99"/>
      <c r="K99"/>
      <c r="L99"/>
    </row>
    <row r="112" spans="1:12" x14ac:dyDescent="0.2">
      <c r="C112" s="20"/>
    </row>
  </sheetData>
  <mergeCells count="10">
    <mergeCell ref="D7:F7"/>
    <mergeCell ref="D8:F8"/>
    <mergeCell ref="D9:F9"/>
    <mergeCell ref="D10:F10"/>
    <mergeCell ref="B1:G1"/>
    <mergeCell ref="B2:G2"/>
    <mergeCell ref="B3:G3"/>
    <mergeCell ref="B4:G4"/>
    <mergeCell ref="D5:F5"/>
    <mergeCell ref="D6:F6"/>
  </mergeCells>
  <printOptions gridLines="1"/>
  <pageMargins left="1.1023622047244095" right="0.19685039370078741" top="0.70866141732283472" bottom="0.47244094488188981" header="0" footer="0"/>
  <pageSetup paperSize="9" scale="95" orientation="portrait" r:id="rId1"/>
  <headerFooter alignWithMargins="0">
    <oddHeader>&amp;L&amp;"Arial Narrow,Navadno"&amp;9KANALIZACIJA MALE ŽABLJE&amp;C&amp;"Arial Narrow,Navadno"&amp;9FEKALNI KANAL FA2&amp;R&amp;"Arial Narrow,Navadno"&amp;9DETAJL INFRASTRUKTURA d.o.o., NA PRODU 13, Vipava</oddHeader>
    <oddFooter>&amp;C&amp;9stran&amp;P</oddFooter>
  </headerFooter>
  <rowBreaks count="3" manualBreakCount="3">
    <brk id="10" min="1" max="6" man="1"/>
    <brk id="36" min="1" max="6" man="1"/>
    <brk id="61" min="1" max="6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119"/>
  <sheetViews>
    <sheetView view="pageBreakPreview" zoomScaleNormal="100" zoomScaleSheetLayoutView="100" workbookViewId="0">
      <selection activeCell="G12" sqref="G12"/>
    </sheetView>
  </sheetViews>
  <sheetFormatPr defaultRowHeight="12.75" x14ac:dyDescent="0.2"/>
  <cols>
    <col min="1" max="1" width="9.140625" style="25"/>
    <col min="2" max="2" width="6.7109375" style="17" customWidth="1"/>
    <col min="3" max="3" width="42.7109375" style="12" customWidth="1"/>
    <col min="4" max="4" width="8.140625" customWidth="1"/>
    <col min="5" max="5" width="9.140625" style="2" customWidth="1"/>
    <col min="6" max="6" width="9.42578125" style="2" customWidth="1"/>
    <col min="7" max="7" width="13.85546875" style="2" customWidth="1"/>
    <col min="8" max="8" width="14.7109375" style="18" customWidth="1"/>
    <col min="9" max="10" width="11.7109375" bestFit="1" customWidth="1"/>
  </cols>
  <sheetData>
    <row r="1" spans="1:12" ht="38.25" customHeight="1" x14ac:dyDescent="0.25">
      <c r="B1" s="248" t="s">
        <v>53</v>
      </c>
      <c r="C1" s="249"/>
      <c r="D1" s="249"/>
      <c r="E1" s="249"/>
      <c r="F1" s="249"/>
      <c r="G1" s="249"/>
    </row>
    <row r="2" spans="1:12" ht="16.5" x14ac:dyDescent="0.25">
      <c r="B2" s="250" t="s">
        <v>412</v>
      </c>
      <c r="C2" s="250"/>
      <c r="D2" s="250"/>
      <c r="E2" s="250"/>
      <c r="F2" s="250"/>
      <c r="G2" s="250"/>
    </row>
    <row r="3" spans="1:12" ht="18" customHeight="1" x14ac:dyDescent="0.25">
      <c r="B3" s="250" t="s">
        <v>18</v>
      </c>
      <c r="C3" s="250"/>
      <c r="D3" s="250"/>
      <c r="E3" s="250"/>
      <c r="F3" s="250"/>
      <c r="G3" s="250"/>
    </row>
    <row r="4" spans="1:12" ht="13.5" thickBot="1" x14ac:dyDescent="0.25">
      <c r="B4" s="251"/>
      <c r="C4" s="251"/>
      <c r="D4" s="251"/>
      <c r="E4" s="251"/>
      <c r="F4" s="251"/>
      <c r="G4" s="251"/>
    </row>
    <row r="5" spans="1:12" ht="15" x14ac:dyDescent="0.2">
      <c r="B5" s="26" t="s">
        <v>0</v>
      </c>
      <c r="C5" s="13" t="s">
        <v>1</v>
      </c>
      <c r="D5" s="252"/>
      <c r="E5" s="252"/>
      <c r="F5" s="252"/>
      <c r="G5" s="8">
        <f>+G19</f>
        <v>0</v>
      </c>
    </row>
    <row r="6" spans="1:12" ht="15" x14ac:dyDescent="0.2">
      <c r="B6" s="27" t="s">
        <v>2</v>
      </c>
      <c r="C6" s="14" t="s">
        <v>30</v>
      </c>
      <c r="D6" s="245"/>
      <c r="E6" s="245"/>
      <c r="F6" s="245"/>
      <c r="G6" s="9">
        <f>G29</f>
        <v>0</v>
      </c>
    </row>
    <row r="7" spans="1:12" s="18" customFormat="1" ht="15" x14ac:dyDescent="0.2">
      <c r="A7" s="25"/>
      <c r="B7" s="27" t="s">
        <v>4</v>
      </c>
      <c r="C7" s="14" t="s">
        <v>3</v>
      </c>
      <c r="D7" s="245"/>
      <c r="E7" s="245"/>
      <c r="F7" s="245"/>
      <c r="G7" s="9">
        <f>+G65</f>
        <v>0</v>
      </c>
      <c r="I7"/>
      <c r="J7"/>
      <c r="K7"/>
      <c r="L7"/>
    </row>
    <row r="8" spans="1:12" s="18" customFormat="1" ht="15" x14ac:dyDescent="0.2">
      <c r="A8" s="25"/>
      <c r="B8" s="27" t="s">
        <v>6</v>
      </c>
      <c r="C8" s="14" t="s">
        <v>5</v>
      </c>
      <c r="D8" s="245"/>
      <c r="E8" s="245"/>
      <c r="F8" s="245"/>
      <c r="G8" s="9">
        <f>+G87</f>
        <v>0</v>
      </c>
      <c r="I8"/>
      <c r="J8"/>
      <c r="K8"/>
      <c r="L8"/>
    </row>
    <row r="9" spans="1:12" s="18" customFormat="1" ht="15.75" thickBot="1" x14ac:dyDescent="0.25">
      <c r="A9" s="25"/>
      <c r="B9" s="28" t="s">
        <v>16</v>
      </c>
      <c r="C9" s="15" t="s">
        <v>7</v>
      </c>
      <c r="D9" s="246"/>
      <c r="E9" s="246"/>
      <c r="F9" s="246"/>
      <c r="G9" s="10">
        <f>+G100</f>
        <v>0</v>
      </c>
      <c r="I9"/>
      <c r="J9"/>
      <c r="K9"/>
      <c r="L9"/>
    </row>
    <row r="10" spans="1:12" s="18" customFormat="1" ht="16.5" thickTop="1" thickBot="1" x14ac:dyDescent="0.25">
      <c r="A10" s="25"/>
      <c r="B10" s="32"/>
      <c r="C10" s="33" t="s">
        <v>24</v>
      </c>
      <c r="D10" s="247"/>
      <c r="E10" s="247"/>
      <c r="F10" s="247"/>
      <c r="G10" s="34">
        <f>SUM(G5:G9)</f>
        <v>0</v>
      </c>
      <c r="I10"/>
      <c r="J10"/>
      <c r="K10"/>
      <c r="L10"/>
    </row>
    <row r="11" spans="1:12" s="18" customFormat="1" x14ac:dyDescent="0.2">
      <c r="A11" s="25"/>
      <c r="B11" s="29" t="s">
        <v>0</v>
      </c>
      <c r="C11" s="11" t="s">
        <v>8</v>
      </c>
      <c r="D11"/>
      <c r="E11" s="2"/>
      <c r="F11" s="2"/>
      <c r="G11" s="2"/>
      <c r="I11"/>
      <c r="J11"/>
      <c r="K11"/>
      <c r="L11"/>
    </row>
    <row r="12" spans="1:12" ht="15" x14ac:dyDescent="0.25">
      <c r="B12" s="56"/>
      <c r="C12" s="50"/>
      <c r="D12" s="38"/>
      <c r="E12" s="45"/>
      <c r="F12" s="45"/>
      <c r="G12" s="45"/>
    </row>
    <row r="13" spans="1:12" s="18" customFormat="1" ht="15.75" customHeight="1" x14ac:dyDescent="0.25">
      <c r="A13" s="25"/>
      <c r="B13" s="56">
        <v>1</v>
      </c>
      <c r="C13" s="44" t="s">
        <v>25</v>
      </c>
      <c r="D13" s="38" t="s">
        <v>9</v>
      </c>
      <c r="E13" s="45">
        <v>300</v>
      </c>
      <c r="F13" s="39"/>
      <c r="G13" s="45">
        <f>+E13*F13</f>
        <v>0</v>
      </c>
      <c r="I13"/>
      <c r="J13"/>
      <c r="K13"/>
      <c r="L13"/>
    </row>
    <row r="14" spans="1:12" s="18" customFormat="1" ht="15" x14ac:dyDescent="0.25">
      <c r="A14" s="25"/>
      <c r="B14" s="56"/>
      <c r="C14" s="83"/>
      <c r="D14" s="38"/>
      <c r="E14" s="45"/>
      <c r="F14" s="39"/>
      <c r="G14" s="45"/>
      <c r="I14"/>
      <c r="J14"/>
      <c r="K14"/>
      <c r="L14"/>
    </row>
    <row r="15" spans="1:12" s="18" customFormat="1" ht="30" x14ac:dyDescent="0.25">
      <c r="A15" s="25"/>
      <c r="B15" s="56">
        <v>2</v>
      </c>
      <c r="C15" s="44" t="s">
        <v>17</v>
      </c>
      <c r="D15" s="38" t="s">
        <v>10</v>
      </c>
      <c r="E15" s="45">
        <v>30</v>
      </c>
      <c r="F15" s="39"/>
      <c r="G15" s="45">
        <f>+E15*F15</f>
        <v>0</v>
      </c>
      <c r="I15"/>
      <c r="J15"/>
      <c r="K15"/>
      <c r="L15"/>
    </row>
    <row r="16" spans="1:12" s="18" customFormat="1" ht="15" x14ac:dyDescent="0.25">
      <c r="A16" s="25"/>
      <c r="B16" s="56"/>
      <c r="C16" s="44"/>
      <c r="D16" s="38"/>
      <c r="E16" s="45"/>
      <c r="F16" s="39"/>
      <c r="G16" s="45"/>
      <c r="I16"/>
      <c r="J16"/>
      <c r="K16"/>
      <c r="L16"/>
    </row>
    <row r="17" spans="1:12" s="18" customFormat="1" ht="45" x14ac:dyDescent="0.25">
      <c r="A17" s="25"/>
      <c r="B17" s="56">
        <v>3</v>
      </c>
      <c r="C17" s="44" t="s">
        <v>43</v>
      </c>
      <c r="D17" s="38" t="s">
        <v>10</v>
      </c>
      <c r="E17" s="45">
        <v>7</v>
      </c>
      <c r="F17" s="39"/>
      <c r="G17" s="45">
        <f>+E17*F17</f>
        <v>0</v>
      </c>
      <c r="I17"/>
      <c r="J17"/>
      <c r="K17"/>
      <c r="L17"/>
    </row>
    <row r="18" spans="1:12" s="18" customFormat="1" ht="15" x14ac:dyDescent="0.25">
      <c r="A18" s="25"/>
      <c r="B18" s="56"/>
      <c r="C18" s="44"/>
      <c r="D18" s="38"/>
      <c r="E18" s="45"/>
      <c r="F18" s="39"/>
      <c r="G18" s="45"/>
      <c r="I18"/>
      <c r="J18"/>
      <c r="K18"/>
      <c r="L18"/>
    </row>
    <row r="19" spans="1:12" s="18" customFormat="1" x14ac:dyDescent="0.2">
      <c r="A19" s="25"/>
      <c r="B19" s="17"/>
      <c r="C19" s="16" t="s">
        <v>12</v>
      </c>
      <c r="D19" s="1"/>
      <c r="E19" s="3"/>
      <c r="F19" s="3"/>
      <c r="G19" s="7">
        <f>SUM(G13:G18)</f>
        <v>0</v>
      </c>
      <c r="I19"/>
      <c r="J19"/>
      <c r="K19"/>
      <c r="L19"/>
    </row>
    <row r="20" spans="1:12" s="18" customFormat="1" x14ac:dyDescent="0.2">
      <c r="A20" s="25"/>
      <c r="B20" s="17"/>
      <c r="C20" s="21"/>
      <c r="D20" s="22"/>
      <c r="E20" s="23"/>
      <c r="F20" s="23"/>
      <c r="G20" s="24"/>
      <c r="I20"/>
      <c r="J20"/>
      <c r="K20"/>
      <c r="L20"/>
    </row>
    <row r="21" spans="1:12" s="18" customFormat="1" x14ac:dyDescent="0.2">
      <c r="A21" s="25"/>
      <c r="B21" s="29" t="s">
        <v>2</v>
      </c>
      <c r="C21" s="21" t="s">
        <v>30</v>
      </c>
      <c r="D21" s="22"/>
      <c r="E21" s="23"/>
      <c r="F21" s="23"/>
      <c r="G21" s="24"/>
      <c r="I21"/>
      <c r="J21"/>
      <c r="K21"/>
      <c r="L21"/>
    </row>
    <row r="22" spans="1:12" s="18" customFormat="1" x14ac:dyDescent="0.2">
      <c r="A22" s="25"/>
      <c r="B22" s="17"/>
      <c r="C22" s="21"/>
      <c r="D22" s="22"/>
      <c r="E22" s="23"/>
      <c r="F22" s="23"/>
      <c r="G22" s="24"/>
      <c r="I22"/>
      <c r="J22"/>
      <c r="K22"/>
      <c r="L22"/>
    </row>
    <row r="23" spans="1:12" s="18" customFormat="1" ht="30" x14ac:dyDescent="0.25">
      <c r="A23" s="25"/>
      <c r="B23" s="56">
        <v>1</v>
      </c>
      <c r="C23" s="52" t="s">
        <v>206</v>
      </c>
      <c r="D23" s="55" t="s">
        <v>9</v>
      </c>
      <c r="E23" s="66">
        <v>100</v>
      </c>
      <c r="F23" s="39"/>
      <c r="G23" s="45">
        <f>F23*E23</f>
        <v>0</v>
      </c>
      <c r="I23"/>
      <c r="J23"/>
      <c r="K23"/>
      <c r="L23"/>
    </row>
    <row r="24" spans="1:12" s="18" customFormat="1" ht="15" x14ac:dyDescent="0.25">
      <c r="A24" s="25"/>
      <c r="B24" s="56"/>
      <c r="C24" s="52"/>
      <c r="D24" s="55"/>
      <c r="E24" s="66"/>
      <c r="F24" s="39"/>
      <c r="G24" s="45"/>
      <c r="I24"/>
      <c r="J24"/>
      <c r="K24"/>
      <c r="L24"/>
    </row>
    <row r="25" spans="1:12" s="18" customFormat="1" ht="90" x14ac:dyDescent="0.25">
      <c r="A25" s="25"/>
      <c r="B25" s="56">
        <v>2</v>
      </c>
      <c r="C25" s="52" t="s">
        <v>42</v>
      </c>
      <c r="D25" s="38" t="s">
        <v>49</v>
      </c>
      <c r="E25" s="66">
        <v>150</v>
      </c>
      <c r="F25" s="39"/>
      <c r="G25" s="45">
        <f>F25*E25</f>
        <v>0</v>
      </c>
      <c r="I25"/>
      <c r="J25"/>
      <c r="K25"/>
      <c r="L25"/>
    </row>
    <row r="26" spans="1:12" s="18" customFormat="1" ht="15" x14ac:dyDescent="0.25">
      <c r="A26" s="25"/>
      <c r="B26" s="56"/>
      <c r="C26" s="52"/>
      <c r="D26" s="38"/>
      <c r="E26" s="66"/>
      <c r="F26" s="39"/>
      <c r="G26" s="45"/>
      <c r="I26"/>
      <c r="J26"/>
      <c r="K26"/>
      <c r="L26"/>
    </row>
    <row r="27" spans="1:12" s="18" customFormat="1" ht="60" x14ac:dyDescent="0.25">
      <c r="A27" s="25"/>
      <c r="B27" s="56">
        <v>3</v>
      </c>
      <c r="C27" s="52" t="s">
        <v>246</v>
      </c>
      <c r="D27" s="38" t="s">
        <v>49</v>
      </c>
      <c r="E27" s="23">
        <v>150</v>
      </c>
      <c r="F27" s="39"/>
      <c r="G27" s="45">
        <f>F27*E27</f>
        <v>0</v>
      </c>
      <c r="I27"/>
      <c r="J27"/>
      <c r="K27"/>
      <c r="L27"/>
    </row>
    <row r="28" spans="1:12" s="18" customFormat="1" ht="15" x14ac:dyDescent="0.25">
      <c r="A28" s="25"/>
      <c r="B28" s="56"/>
      <c r="C28" s="52"/>
      <c r="D28" s="38"/>
      <c r="E28" s="66"/>
      <c r="F28" s="39"/>
      <c r="G28" s="45"/>
      <c r="I28"/>
      <c r="J28"/>
      <c r="K28"/>
      <c r="L28"/>
    </row>
    <row r="29" spans="1:12" s="18" customFormat="1" x14ac:dyDescent="0.2">
      <c r="A29" s="25"/>
      <c r="B29" s="17"/>
      <c r="C29" s="16" t="s">
        <v>31</v>
      </c>
      <c r="D29" s="1"/>
      <c r="E29" s="3"/>
      <c r="F29" s="3"/>
      <c r="G29" s="7">
        <f>SUM(G23:G28)</f>
        <v>0</v>
      </c>
      <c r="I29"/>
      <c r="J29"/>
      <c r="K29"/>
      <c r="L29"/>
    </row>
    <row r="30" spans="1:12" s="18" customFormat="1" ht="15" x14ac:dyDescent="0.25">
      <c r="A30" s="25"/>
      <c r="B30" s="17"/>
      <c r="C30" s="21"/>
      <c r="D30" s="22"/>
      <c r="E30" s="23"/>
      <c r="F30" s="23"/>
      <c r="G30" s="45"/>
      <c r="I30"/>
      <c r="J30"/>
      <c r="K30"/>
      <c r="L30"/>
    </row>
    <row r="31" spans="1:12" s="18" customFormat="1" ht="15" x14ac:dyDescent="0.25">
      <c r="A31" s="25"/>
      <c r="B31" s="29" t="s">
        <v>4</v>
      </c>
      <c r="C31" s="11" t="s">
        <v>11</v>
      </c>
      <c r="D31"/>
      <c r="E31" s="2"/>
      <c r="F31" s="2"/>
      <c r="G31" s="45"/>
      <c r="I31"/>
      <c r="J31"/>
      <c r="K31"/>
      <c r="L31"/>
    </row>
    <row r="32" spans="1:12" s="18" customFormat="1" ht="15" x14ac:dyDescent="0.25">
      <c r="A32" s="25"/>
      <c r="B32" s="57"/>
      <c r="C32" s="84"/>
      <c r="D32" s="38"/>
      <c r="E32" s="45"/>
      <c r="F32" s="45"/>
      <c r="G32" s="45"/>
      <c r="I32"/>
      <c r="J32"/>
      <c r="K32"/>
      <c r="L32"/>
    </row>
    <row r="33" spans="1:12" s="18" customFormat="1" ht="31.5" customHeight="1" x14ac:dyDescent="0.25">
      <c r="A33" s="25"/>
      <c r="B33" s="56">
        <v>1</v>
      </c>
      <c r="C33" s="52" t="s">
        <v>37</v>
      </c>
      <c r="D33" s="38" t="s">
        <v>48</v>
      </c>
      <c r="E33" s="45">
        <v>50</v>
      </c>
      <c r="F33" s="39"/>
      <c r="G33" s="45">
        <f>F33*E33</f>
        <v>0</v>
      </c>
      <c r="I33"/>
      <c r="J33"/>
      <c r="K33"/>
      <c r="L33"/>
    </row>
    <row r="34" spans="1:12" ht="15" x14ac:dyDescent="0.25">
      <c r="B34" s="56"/>
      <c r="C34" s="50"/>
      <c r="D34" s="38"/>
      <c r="E34" s="45"/>
      <c r="F34" s="45"/>
      <c r="G34" s="45"/>
    </row>
    <row r="35" spans="1:12" ht="90" x14ac:dyDescent="0.25">
      <c r="B35" s="56">
        <v>2</v>
      </c>
      <c r="C35" s="44" t="s">
        <v>112</v>
      </c>
      <c r="D35" s="38"/>
      <c r="E35" s="45"/>
      <c r="F35" s="39"/>
      <c r="G35" s="45"/>
    </row>
    <row r="36" spans="1:12" ht="18" x14ac:dyDescent="0.25">
      <c r="B36" s="56"/>
      <c r="C36" s="44" t="s">
        <v>51</v>
      </c>
      <c r="D36" s="38" t="s">
        <v>48</v>
      </c>
      <c r="E36" s="45">
        <f>ROUND(0.3*H36,1)</f>
        <v>90</v>
      </c>
      <c r="F36" s="39"/>
      <c r="G36" s="45">
        <f>F36*E36</f>
        <v>0</v>
      </c>
      <c r="H36" s="18">
        <f>300*1</f>
        <v>300</v>
      </c>
    </row>
    <row r="37" spans="1:12" ht="15" x14ac:dyDescent="0.25">
      <c r="B37" s="56"/>
      <c r="C37" s="44"/>
      <c r="D37" s="38"/>
      <c r="E37" s="45"/>
      <c r="F37" s="39"/>
      <c r="G37" s="45"/>
      <c r="J37" s="18"/>
    </row>
    <row r="38" spans="1:12" ht="18" x14ac:dyDescent="0.25">
      <c r="B38" s="56"/>
      <c r="C38" s="44" t="s">
        <v>56</v>
      </c>
      <c r="D38" s="38" t="s">
        <v>48</v>
      </c>
      <c r="E38" s="45">
        <f>ROUND(0.6*H36,1)</f>
        <v>180</v>
      </c>
      <c r="F38" s="39"/>
      <c r="G38" s="45">
        <f>F38*E38</f>
        <v>0</v>
      </c>
      <c r="I38" s="18"/>
      <c r="J38" s="18"/>
    </row>
    <row r="39" spans="1:12" ht="15" x14ac:dyDescent="0.25">
      <c r="B39" s="56"/>
      <c r="C39" s="44"/>
      <c r="D39" s="38"/>
      <c r="E39" s="45"/>
      <c r="F39" s="39"/>
      <c r="G39" s="45"/>
      <c r="I39" s="18"/>
      <c r="J39" s="18"/>
    </row>
    <row r="40" spans="1:12" ht="18" x14ac:dyDescent="0.25">
      <c r="B40" s="56"/>
      <c r="C40" s="44" t="s">
        <v>55</v>
      </c>
      <c r="D40" s="38" t="s">
        <v>48</v>
      </c>
      <c r="E40" s="45">
        <f>ROUND(0.1*H36,1)</f>
        <v>30</v>
      </c>
      <c r="F40" s="39"/>
      <c r="G40" s="45">
        <f>F40*E40</f>
        <v>0</v>
      </c>
      <c r="I40" s="18"/>
      <c r="J40" s="18"/>
    </row>
    <row r="41" spans="1:12" ht="15" x14ac:dyDescent="0.25">
      <c r="B41" s="56"/>
      <c r="C41" s="44"/>
      <c r="D41" s="38"/>
      <c r="E41" s="45"/>
      <c r="F41" s="39"/>
      <c r="G41" s="45"/>
      <c r="I41" s="18"/>
      <c r="J41" s="18"/>
    </row>
    <row r="42" spans="1:12" ht="60" x14ac:dyDescent="0.25">
      <c r="B42" s="56">
        <v>3</v>
      </c>
      <c r="C42" s="44" t="s">
        <v>218</v>
      </c>
      <c r="D42" s="38"/>
      <c r="E42" s="45"/>
      <c r="F42" s="39"/>
      <c r="G42" s="45"/>
      <c r="I42" s="18"/>
      <c r="J42" s="18"/>
    </row>
    <row r="43" spans="1:12" ht="18" x14ac:dyDescent="0.25">
      <c r="B43" s="56"/>
      <c r="C43" s="44" t="s">
        <v>51</v>
      </c>
      <c r="D43" s="38" t="s">
        <v>48</v>
      </c>
      <c r="E43" s="45">
        <f>ROUND(0.3*H43,1)</f>
        <v>90</v>
      </c>
      <c r="F43" s="85"/>
      <c r="G43" s="45">
        <f>F43*E43</f>
        <v>0</v>
      </c>
      <c r="H43" s="18">
        <f>300*1</f>
        <v>300</v>
      </c>
      <c r="I43" s="18"/>
      <c r="J43" s="18"/>
    </row>
    <row r="44" spans="1:12" ht="15" x14ac:dyDescent="0.25">
      <c r="B44" s="56"/>
      <c r="C44" s="44"/>
      <c r="D44" s="38"/>
      <c r="E44" s="45"/>
      <c r="F44" s="85"/>
      <c r="G44" s="45"/>
      <c r="I44" s="18"/>
      <c r="J44" s="18"/>
    </row>
    <row r="45" spans="1:12" ht="18" x14ac:dyDescent="0.25">
      <c r="B45" s="56"/>
      <c r="C45" s="44" t="s">
        <v>56</v>
      </c>
      <c r="D45" s="38" t="s">
        <v>48</v>
      </c>
      <c r="E45" s="45">
        <f>ROUND(0.6*H43,1)</f>
        <v>180</v>
      </c>
      <c r="F45" s="85"/>
      <c r="G45" s="45">
        <f>F45*E45</f>
        <v>0</v>
      </c>
      <c r="I45" s="18"/>
      <c r="J45" s="18"/>
    </row>
    <row r="46" spans="1:12" ht="15" x14ac:dyDescent="0.25">
      <c r="B46" s="56"/>
      <c r="C46" s="44"/>
      <c r="D46" s="38"/>
      <c r="E46" s="45"/>
      <c r="F46" s="85"/>
      <c r="G46" s="45"/>
      <c r="I46" s="18"/>
      <c r="J46" s="18"/>
    </row>
    <row r="47" spans="1:12" ht="18" x14ac:dyDescent="0.25">
      <c r="B47" s="56"/>
      <c r="C47" s="44" t="s">
        <v>55</v>
      </c>
      <c r="D47" s="38" t="s">
        <v>48</v>
      </c>
      <c r="E47" s="45">
        <f>ROUND(0.1*H43,1)</f>
        <v>30</v>
      </c>
      <c r="F47" s="85"/>
      <c r="G47" s="45">
        <f>F47*E47</f>
        <v>0</v>
      </c>
      <c r="I47" s="18"/>
      <c r="J47" s="18"/>
    </row>
    <row r="48" spans="1:12" ht="15" x14ac:dyDescent="0.25">
      <c r="B48" s="56"/>
      <c r="C48" s="44"/>
      <c r="D48" s="38"/>
      <c r="E48" s="45"/>
      <c r="F48" s="85"/>
      <c r="G48" s="45"/>
      <c r="I48" s="18"/>
      <c r="J48" s="18"/>
    </row>
    <row r="49" spans="2:8" ht="30" x14ac:dyDescent="0.25">
      <c r="B49" s="56">
        <v>4</v>
      </c>
      <c r="C49" s="44" t="s">
        <v>26</v>
      </c>
      <c r="D49" s="38" t="s">
        <v>49</v>
      </c>
      <c r="E49" s="45">
        <v>77</v>
      </c>
      <c r="F49" s="39"/>
      <c r="G49" s="45">
        <f>F49*E49</f>
        <v>0</v>
      </c>
    </row>
    <row r="50" spans="2:8" ht="15" x14ac:dyDescent="0.25">
      <c r="B50" s="56"/>
      <c r="C50" s="44"/>
      <c r="D50" s="38"/>
      <c r="E50" s="45"/>
      <c r="F50" s="39"/>
      <c r="G50" s="45"/>
    </row>
    <row r="51" spans="2:8" ht="60" x14ac:dyDescent="0.25">
      <c r="B51" s="56">
        <v>5</v>
      </c>
      <c r="C51" s="44" t="s">
        <v>255</v>
      </c>
      <c r="D51" s="38" t="s">
        <v>48</v>
      </c>
      <c r="E51" s="45">
        <v>26</v>
      </c>
      <c r="F51" s="39"/>
      <c r="G51" s="45">
        <f>F51*E51</f>
        <v>0</v>
      </c>
    </row>
    <row r="52" spans="2:8" ht="15" x14ac:dyDescent="0.25">
      <c r="B52" s="56"/>
      <c r="C52" s="44"/>
      <c r="D52" s="38"/>
      <c r="E52" s="45"/>
      <c r="F52" s="39"/>
      <c r="G52" s="45"/>
    </row>
    <row r="53" spans="2:8" ht="75" x14ac:dyDescent="0.25">
      <c r="B53" s="56">
        <v>6</v>
      </c>
      <c r="C53" s="44" t="s">
        <v>248</v>
      </c>
      <c r="D53" s="38" t="s">
        <v>48</v>
      </c>
      <c r="E53" s="45">
        <v>200</v>
      </c>
      <c r="F53" s="39"/>
      <c r="G53" s="45">
        <f>+E53*F53</f>
        <v>0</v>
      </c>
      <c r="H53" s="35"/>
    </row>
    <row r="54" spans="2:8" ht="15" x14ac:dyDescent="0.25">
      <c r="B54" s="56"/>
      <c r="C54" s="44"/>
      <c r="D54" s="38"/>
      <c r="E54" s="45"/>
      <c r="F54" s="39"/>
      <c r="G54" s="45"/>
      <c r="H54" s="35"/>
    </row>
    <row r="55" spans="2:8" ht="60" x14ac:dyDescent="0.25">
      <c r="B55" s="56">
        <v>7</v>
      </c>
      <c r="C55" s="44" t="s">
        <v>249</v>
      </c>
      <c r="D55" s="38" t="s">
        <v>48</v>
      </c>
      <c r="E55" s="45">
        <v>50</v>
      </c>
      <c r="F55" s="39"/>
      <c r="G55" s="45">
        <f>+E55*F55</f>
        <v>0</v>
      </c>
      <c r="H55" s="35"/>
    </row>
    <row r="56" spans="2:8" ht="15" x14ac:dyDescent="0.25">
      <c r="B56" s="56"/>
      <c r="C56" s="44"/>
      <c r="D56" s="38"/>
      <c r="E56" s="45"/>
      <c r="F56" s="39"/>
      <c r="G56" s="45"/>
      <c r="H56" s="35"/>
    </row>
    <row r="57" spans="2:8" ht="30.75" customHeight="1" x14ac:dyDescent="0.25">
      <c r="B57" s="56">
        <v>8</v>
      </c>
      <c r="C57" s="44" t="s">
        <v>40</v>
      </c>
      <c r="D57" s="55" t="s">
        <v>48</v>
      </c>
      <c r="E57" s="66">
        <v>102</v>
      </c>
      <c r="F57" s="86"/>
      <c r="G57" s="45">
        <f t="shared" ref="G57:G63" si="0">+E57*F57</f>
        <v>0</v>
      </c>
      <c r="H57" s="35"/>
    </row>
    <row r="58" spans="2:8" ht="15" x14ac:dyDescent="0.25">
      <c r="B58" s="56"/>
      <c r="C58" s="44"/>
      <c r="D58" s="55"/>
      <c r="E58" s="66"/>
      <c r="F58" s="86"/>
      <c r="G58" s="45"/>
      <c r="H58" s="35"/>
    </row>
    <row r="59" spans="2:8" ht="45" x14ac:dyDescent="0.25">
      <c r="B59" s="56">
        <v>9</v>
      </c>
      <c r="C59" s="44" t="s">
        <v>29</v>
      </c>
      <c r="D59" s="55" t="s">
        <v>48</v>
      </c>
      <c r="E59" s="66">
        <f>ROUND((E43+E45+E47)*1.3-E57*1.05,1)</f>
        <v>282.89999999999998</v>
      </c>
      <c r="F59" s="86"/>
      <c r="G59" s="45">
        <f t="shared" si="0"/>
        <v>0</v>
      </c>
      <c r="H59" s="35"/>
    </row>
    <row r="60" spans="2:8" ht="15" x14ac:dyDescent="0.25">
      <c r="B60" s="56"/>
      <c r="C60" s="44"/>
      <c r="D60" s="55"/>
      <c r="E60" s="66"/>
      <c r="F60" s="86"/>
      <c r="G60" s="45"/>
      <c r="H60" s="35"/>
    </row>
    <row r="61" spans="2:8" ht="30" x14ac:dyDescent="0.25">
      <c r="B61" s="56">
        <v>10</v>
      </c>
      <c r="C61" s="44" t="s">
        <v>36</v>
      </c>
      <c r="D61" s="55" t="s">
        <v>48</v>
      </c>
      <c r="E61" s="66">
        <f>E33</f>
        <v>50</v>
      </c>
      <c r="F61" s="86"/>
      <c r="G61" s="45">
        <f t="shared" si="0"/>
        <v>0</v>
      </c>
      <c r="H61" s="35"/>
    </row>
    <row r="62" spans="2:8" ht="15" x14ac:dyDescent="0.25">
      <c r="B62" s="56"/>
      <c r="C62" s="44"/>
      <c r="D62" s="55"/>
      <c r="E62" s="66"/>
      <c r="F62" s="86"/>
      <c r="G62" s="45"/>
      <c r="H62" s="35"/>
    </row>
    <row r="63" spans="2:8" ht="66" x14ac:dyDescent="0.25">
      <c r="B63" s="56">
        <v>11</v>
      </c>
      <c r="C63" s="44" t="s">
        <v>50</v>
      </c>
      <c r="D63" s="38" t="s">
        <v>210</v>
      </c>
      <c r="E63" s="66">
        <v>85</v>
      </c>
      <c r="F63" s="86"/>
      <c r="G63" s="45">
        <f t="shared" si="0"/>
        <v>0</v>
      </c>
      <c r="H63" s="35"/>
    </row>
    <row r="64" spans="2:8" ht="15" x14ac:dyDescent="0.25">
      <c r="B64" s="56"/>
      <c r="C64" s="44"/>
      <c r="D64" s="38"/>
      <c r="E64" s="66"/>
      <c r="F64" s="86"/>
      <c r="G64" s="45"/>
      <c r="H64" s="35"/>
    </row>
    <row r="65" spans="2:7" x14ac:dyDescent="0.2">
      <c r="C65" s="16" t="s">
        <v>13</v>
      </c>
      <c r="D65" s="1"/>
      <c r="E65" s="3"/>
      <c r="F65" s="3"/>
      <c r="G65" s="7">
        <f>SUM(G33:G64)</f>
        <v>0</v>
      </c>
    </row>
    <row r="67" spans="2:7" x14ac:dyDescent="0.2">
      <c r="B67" s="29" t="s">
        <v>6</v>
      </c>
      <c r="C67" s="11" t="s">
        <v>5</v>
      </c>
    </row>
    <row r="68" spans="2:7" x14ac:dyDescent="0.2">
      <c r="B68" s="29"/>
      <c r="C68" s="11"/>
    </row>
    <row r="69" spans="2:7" ht="75" x14ac:dyDescent="0.25">
      <c r="B69" s="56">
        <v>1</v>
      </c>
      <c r="C69" s="44" t="s">
        <v>213</v>
      </c>
      <c r="D69" s="38" t="s">
        <v>9</v>
      </c>
      <c r="E69" s="45">
        <f>E13</f>
        <v>300</v>
      </c>
      <c r="F69" s="39"/>
      <c r="G69" s="45">
        <f>+E69*F69</f>
        <v>0</v>
      </c>
    </row>
    <row r="70" spans="2:7" ht="15" x14ac:dyDescent="0.25">
      <c r="B70" s="56"/>
      <c r="C70" s="44"/>
      <c r="D70" s="38"/>
      <c r="E70" s="45"/>
      <c r="F70" s="39"/>
      <c r="G70" s="45"/>
    </row>
    <row r="71" spans="2:7" ht="90" customHeight="1" x14ac:dyDescent="0.25">
      <c r="B71" s="56">
        <v>2</v>
      </c>
      <c r="C71" s="44" t="s">
        <v>39</v>
      </c>
      <c r="D71" s="38"/>
      <c r="E71" s="45"/>
      <c r="F71" s="39"/>
      <c r="G71" s="45"/>
    </row>
    <row r="72" spans="2:7" ht="15" x14ac:dyDescent="0.25">
      <c r="B72" s="56"/>
      <c r="C72" s="50" t="s">
        <v>44</v>
      </c>
      <c r="D72" s="38" t="s">
        <v>10</v>
      </c>
      <c r="E72" s="45">
        <v>6</v>
      </c>
      <c r="F72" s="39"/>
      <c r="G72" s="45">
        <f>+E72*F72</f>
        <v>0</v>
      </c>
    </row>
    <row r="73" spans="2:7" ht="15" x14ac:dyDescent="0.25">
      <c r="B73" s="56"/>
      <c r="C73" s="50" t="s">
        <v>45</v>
      </c>
      <c r="D73" s="38" t="s">
        <v>10</v>
      </c>
      <c r="E73" s="45">
        <v>15</v>
      </c>
      <c r="F73" s="39"/>
      <c r="G73" s="45">
        <f>+E73*F73</f>
        <v>0</v>
      </c>
    </row>
    <row r="74" spans="2:7" ht="15" x14ac:dyDescent="0.25">
      <c r="B74" s="56"/>
      <c r="C74" s="50"/>
      <c r="D74" s="38"/>
      <c r="E74" s="45"/>
      <c r="F74" s="39"/>
      <c r="G74" s="45"/>
    </row>
    <row r="75" spans="2:7" ht="92.25" customHeight="1" x14ac:dyDescent="0.25">
      <c r="B75" s="56">
        <v>3</v>
      </c>
      <c r="C75" s="44" t="s">
        <v>38</v>
      </c>
      <c r="D75" s="38"/>
      <c r="E75" s="45"/>
      <c r="F75" s="39"/>
      <c r="G75" s="45"/>
    </row>
    <row r="76" spans="2:7" ht="15" x14ac:dyDescent="0.25">
      <c r="B76" s="56"/>
      <c r="C76" s="50" t="s">
        <v>45</v>
      </c>
      <c r="D76" s="38" t="s">
        <v>10</v>
      </c>
      <c r="E76" s="45">
        <v>1</v>
      </c>
      <c r="F76" s="39"/>
      <c r="G76" s="45">
        <f>+E76*F76</f>
        <v>0</v>
      </c>
    </row>
    <row r="77" spans="2:7" ht="15" x14ac:dyDescent="0.25">
      <c r="B77" s="56"/>
      <c r="C77" s="50" t="s">
        <v>46</v>
      </c>
      <c r="D77" s="38" t="s">
        <v>10</v>
      </c>
      <c r="E77" s="45">
        <v>4</v>
      </c>
      <c r="F77" s="39"/>
      <c r="G77" s="45">
        <f>+E77*F77</f>
        <v>0</v>
      </c>
    </row>
    <row r="78" spans="2:7" ht="15" x14ac:dyDescent="0.25">
      <c r="B78" s="56"/>
      <c r="C78" s="44"/>
      <c r="D78" s="38"/>
      <c r="E78" s="45"/>
      <c r="F78" s="39"/>
      <c r="G78" s="45"/>
    </row>
    <row r="79" spans="2:7" ht="90" x14ac:dyDescent="0.25">
      <c r="B79" s="56">
        <v>4</v>
      </c>
      <c r="C79" s="44" t="s">
        <v>252</v>
      </c>
      <c r="D79" s="38" t="s">
        <v>10</v>
      </c>
      <c r="E79" s="45">
        <f>+E72+E73+E76+E77</f>
        <v>26</v>
      </c>
      <c r="F79" s="39"/>
      <c r="G79" s="45">
        <f>+E79*F79</f>
        <v>0</v>
      </c>
    </row>
    <row r="80" spans="2:7" ht="15" x14ac:dyDescent="0.25">
      <c r="B80" s="56"/>
      <c r="C80" s="44"/>
      <c r="D80" s="38"/>
      <c r="E80" s="45"/>
      <c r="F80" s="39"/>
      <c r="G80" s="45"/>
    </row>
    <row r="81" spans="2:12" ht="61.5" customHeight="1" x14ac:dyDescent="0.25">
      <c r="B81" s="56">
        <v>5</v>
      </c>
      <c r="C81" s="53" t="s">
        <v>208</v>
      </c>
      <c r="D81" s="38" t="s">
        <v>10</v>
      </c>
      <c r="E81" s="45">
        <v>1</v>
      </c>
      <c r="F81" s="39"/>
      <c r="G81" s="45">
        <f>+E81*F81</f>
        <v>0</v>
      </c>
    </row>
    <row r="82" spans="2:12" ht="15" x14ac:dyDescent="0.25">
      <c r="B82" s="56"/>
      <c r="C82" s="44"/>
      <c r="D82" s="38"/>
      <c r="E82" s="45"/>
      <c r="F82" s="39"/>
      <c r="G82" s="45"/>
    </row>
    <row r="83" spans="2:12" ht="30" x14ac:dyDescent="0.25">
      <c r="B83" s="56">
        <v>6</v>
      </c>
      <c r="C83" s="44" t="s">
        <v>214</v>
      </c>
      <c r="D83" s="38" t="s">
        <v>10</v>
      </c>
      <c r="E83" s="45">
        <v>6</v>
      </c>
      <c r="F83" s="39"/>
      <c r="G83" s="45">
        <f>+E83*F83</f>
        <v>0</v>
      </c>
    </row>
    <row r="84" spans="2:12" ht="15" x14ac:dyDescent="0.25">
      <c r="B84" s="56"/>
      <c r="C84" s="44"/>
      <c r="D84" s="38"/>
      <c r="E84" s="45"/>
      <c r="F84" s="39"/>
      <c r="G84" s="45"/>
    </row>
    <row r="85" spans="2:12" ht="15" x14ac:dyDescent="0.25">
      <c r="B85" s="56">
        <v>7</v>
      </c>
      <c r="C85" s="44" t="s">
        <v>209</v>
      </c>
      <c r="D85" s="38" t="s">
        <v>10</v>
      </c>
      <c r="E85" s="45">
        <v>2</v>
      </c>
      <c r="F85" s="39"/>
      <c r="G85" s="45">
        <f>+E85*F85</f>
        <v>0</v>
      </c>
    </row>
    <row r="86" spans="2:12" x14ac:dyDescent="0.2">
      <c r="F86" s="4"/>
      <c r="G86" s="5"/>
    </row>
    <row r="87" spans="2:12" x14ac:dyDescent="0.2">
      <c r="C87" s="16" t="s">
        <v>14</v>
      </c>
      <c r="D87" s="1"/>
      <c r="E87" s="3"/>
      <c r="F87" s="3"/>
      <c r="G87" s="7">
        <f>SUM(G69:G86)</f>
        <v>0</v>
      </c>
    </row>
    <row r="88" spans="2:12" x14ac:dyDescent="0.2">
      <c r="C88" s="11"/>
      <c r="G88" s="6"/>
    </row>
    <row r="89" spans="2:12" x14ac:dyDescent="0.2">
      <c r="B89" s="29" t="s">
        <v>16</v>
      </c>
      <c r="C89" s="11" t="s">
        <v>7</v>
      </c>
      <c r="L89" s="12"/>
    </row>
    <row r="90" spans="2:12" x14ac:dyDescent="0.2">
      <c r="B90" s="29"/>
      <c r="C90" s="11"/>
      <c r="L90" s="12"/>
    </row>
    <row r="91" spans="2:12" ht="30" x14ac:dyDescent="0.25">
      <c r="B91" s="56">
        <v>1</v>
      </c>
      <c r="C91" s="44" t="s">
        <v>62</v>
      </c>
      <c r="D91" s="38" t="s">
        <v>49</v>
      </c>
      <c r="E91" s="45">
        <f>E25</f>
        <v>150</v>
      </c>
      <c r="F91" s="39"/>
      <c r="G91" s="45">
        <f t="shared" ref="G91:G99" si="1">+E91*F91</f>
        <v>0</v>
      </c>
      <c r="L91" s="12"/>
    </row>
    <row r="92" spans="2:12" ht="15" x14ac:dyDescent="0.25">
      <c r="B92" s="56"/>
      <c r="C92" s="44"/>
      <c r="D92" s="38"/>
      <c r="E92" s="45"/>
      <c r="F92" s="39"/>
      <c r="G92" s="45"/>
      <c r="L92" s="12"/>
    </row>
    <row r="93" spans="2:12" ht="30" x14ac:dyDescent="0.25">
      <c r="B93" s="56">
        <v>2</v>
      </c>
      <c r="C93" s="44" t="s">
        <v>61</v>
      </c>
      <c r="D93" s="38" t="s">
        <v>9</v>
      </c>
      <c r="E93" s="45">
        <f>E23</f>
        <v>100</v>
      </c>
      <c r="F93" s="39"/>
      <c r="G93" s="45">
        <f t="shared" si="1"/>
        <v>0</v>
      </c>
      <c r="L93" s="12"/>
    </row>
    <row r="94" spans="2:12" ht="15" x14ac:dyDescent="0.25">
      <c r="B94" s="56"/>
      <c r="C94" s="44"/>
      <c r="D94" s="38"/>
      <c r="E94" s="45"/>
      <c r="F94" s="39"/>
      <c r="G94" s="45"/>
      <c r="L94" s="12"/>
    </row>
    <row r="95" spans="2:12" ht="30" x14ac:dyDescent="0.25">
      <c r="B95" s="56">
        <v>3</v>
      </c>
      <c r="C95" s="44" t="s">
        <v>33</v>
      </c>
      <c r="D95" s="38" t="s">
        <v>49</v>
      </c>
      <c r="E95" s="45">
        <f>E91</f>
        <v>150</v>
      </c>
      <c r="F95" s="39"/>
      <c r="G95" s="45">
        <f t="shared" si="1"/>
        <v>0</v>
      </c>
      <c r="L95" s="12"/>
    </row>
    <row r="96" spans="2:12" ht="15" x14ac:dyDescent="0.25">
      <c r="B96" s="56"/>
      <c r="C96" s="44"/>
      <c r="D96" s="38"/>
      <c r="E96" s="45"/>
      <c r="F96" s="39"/>
      <c r="G96" s="45"/>
      <c r="L96" s="12"/>
    </row>
    <row r="97" spans="1:12" ht="31.5" customHeight="1" x14ac:dyDescent="0.25">
      <c r="B97" s="56">
        <v>4</v>
      </c>
      <c r="C97" s="44" t="s">
        <v>63</v>
      </c>
      <c r="D97" s="38" t="s">
        <v>49</v>
      </c>
      <c r="E97" s="45">
        <f>E95+E27</f>
        <v>300</v>
      </c>
      <c r="F97" s="39"/>
      <c r="G97" s="45">
        <f t="shared" si="1"/>
        <v>0</v>
      </c>
      <c r="L97" s="12"/>
    </row>
    <row r="98" spans="1:12" ht="15" x14ac:dyDescent="0.25">
      <c r="B98" s="56"/>
      <c r="C98" s="44"/>
      <c r="D98" s="38"/>
      <c r="E98" s="45"/>
      <c r="F98" s="39"/>
      <c r="G98" s="45"/>
      <c r="L98" s="12"/>
    </row>
    <row r="99" spans="1:12" ht="30" x14ac:dyDescent="0.25">
      <c r="B99" s="56">
        <v>5</v>
      </c>
      <c r="C99" s="44" t="s">
        <v>34</v>
      </c>
      <c r="D99" s="38" t="s">
        <v>49</v>
      </c>
      <c r="E99" s="45">
        <f>E97</f>
        <v>300</v>
      </c>
      <c r="F99" s="39"/>
      <c r="G99" s="45">
        <f t="shared" si="1"/>
        <v>0</v>
      </c>
      <c r="L99" s="12"/>
    </row>
    <row r="100" spans="1:12" s="18" customFormat="1" x14ac:dyDescent="0.2">
      <c r="A100" s="25"/>
      <c r="B100" s="17"/>
      <c r="C100" s="16" t="s">
        <v>15</v>
      </c>
      <c r="D100" s="1"/>
      <c r="E100" s="3"/>
      <c r="F100" s="3"/>
      <c r="G100" s="7">
        <f>SUM(G90:G99)</f>
        <v>0</v>
      </c>
      <c r="I100"/>
      <c r="J100"/>
      <c r="K100"/>
      <c r="L100"/>
    </row>
    <row r="105" spans="1:12" s="18" customFormat="1" x14ac:dyDescent="0.2">
      <c r="A105" s="25"/>
      <c r="B105" s="17"/>
      <c r="C105"/>
      <c r="D105"/>
      <c r="E105" s="2"/>
      <c r="F105" s="2"/>
      <c r="G105" s="2"/>
      <c r="I105"/>
      <c r="J105"/>
      <c r="K105"/>
      <c r="L105"/>
    </row>
    <row r="106" spans="1:12" s="18" customFormat="1" x14ac:dyDescent="0.2">
      <c r="A106" s="25"/>
      <c r="B106" s="17"/>
      <c r="C106"/>
      <c r="D106"/>
      <c r="E106" s="2"/>
      <c r="F106" s="2"/>
      <c r="G106" s="2"/>
      <c r="I106"/>
      <c r="J106"/>
      <c r="K106"/>
      <c r="L106"/>
    </row>
    <row r="119" spans="3:3" x14ac:dyDescent="0.2">
      <c r="C119" s="20"/>
    </row>
  </sheetData>
  <mergeCells count="10">
    <mergeCell ref="D7:F7"/>
    <mergeCell ref="D8:F8"/>
    <mergeCell ref="D9:F9"/>
    <mergeCell ref="D10:F10"/>
    <mergeCell ref="B1:G1"/>
    <mergeCell ref="B2:G2"/>
    <mergeCell ref="B3:G3"/>
    <mergeCell ref="B4:G4"/>
    <mergeCell ref="D5:F5"/>
    <mergeCell ref="D6:F6"/>
  </mergeCells>
  <printOptions gridLines="1"/>
  <pageMargins left="1.1023622047244095" right="0.19685039370078741" top="0.70866141732283472" bottom="0.47244094488188981" header="0" footer="0"/>
  <pageSetup paperSize="9" orientation="portrait" r:id="rId1"/>
  <headerFooter alignWithMargins="0">
    <oddHeader>&amp;L&amp;"Arial Narrow,Navadno"&amp;9KANALIZACIJA MALE ŽABLJE&amp;C&amp;"Arial Narrow,Navadno"&amp;9FC1 - HIŠNI PRIKLJUČKI&amp;R&amp;"Arial Narrow,Navadno"&amp;9DETAJL INFRASTRUKTURA d.o.o., NA PRODU 13, Vipava</oddHeader>
    <oddFooter>&amp;C&amp;9stran&amp;P</oddFooter>
  </headerFooter>
  <rowBreaks count="4" manualBreakCount="4">
    <brk id="10" min="1" max="6" man="1"/>
    <brk id="41" min="1" max="6" man="1"/>
    <brk id="66" min="1" max="6" man="1"/>
    <brk id="88" min="1" max="6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95"/>
  <sheetViews>
    <sheetView view="pageBreakPreview" topLeftCell="A61" zoomScaleNormal="100" zoomScaleSheetLayoutView="100" workbookViewId="0">
      <selection activeCell="G12" sqref="G12"/>
    </sheetView>
  </sheetViews>
  <sheetFormatPr defaultRowHeight="12.75" x14ac:dyDescent="0.2"/>
  <cols>
    <col min="1" max="1" width="9.140625" style="25"/>
    <col min="2" max="2" width="6.7109375" style="17" customWidth="1"/>
    <col min="3" max="3" width="42.7109375" style="12" customWidth="1"/>
    <col min="4" max="4" width="8.140625" customWidth="1"/>
    <col min="5" max="5" width="9.140625" style="2" customWidth="1"/>
    <col min="6" max="6" width="9.42578125" style="2" customWidth="1"/>
    <col min="7" max="7" width="13.85546875" style="2" customWidth="1"/>
    <col min="8" max="8" width="14.7109375" style="18" customWidth="1"/>
    <col min="9" max="10" width="11.7109375" bestFit="1" customWidth="1"/>
  </cols>
  <sheetData>
    <row r="1" spans="1:12" ht="38.25" customHeight="1" x14ac:dyDescent="0.25">
      <c r="B1" s="248" t="s">
        <v>53</v>
      </c>
      <c r="C1" s="249"/>
      <c r="D1" s="249"/>
      <c r="E1" s="249"/>
      <c r="F1" s="249"/>
      <c r="G1" s="249"/>
    </row>
    <row r="2" spans="1:12" ht="16.5" x14ac:dyDescent="0.25">
      <c r="B2" s="250" t="s">
        <v>226</v>
      </c>
      <c r="C2" s="250"/>
      <c r="D2" s="250"/>
      <c r="E2" s="250"/>
      <c r="F2" s="250"/>
      <c r="G2" s="250"/>
    </row>
    <row r="3" spans="1:12" ht="18" customHeight="1" x14ac:dyDescent="0.25">
      <c r="B3" s="250" t="s">
        <v>18</v>
      </c>
      <c r="C3" s="250"/>
      <c r="D3" s="250"/>
      <c r="E3" s="250"/>
      <c r="F3" s="250"/>
      <c r="G3" s="250"/>
    </row>
    <row r="4" spans="1:12" ht="13.5" thickBot="1" x14ac:dyDescent="0.25">
      <c r="B4" s="251"/>
      <c r="C4" s="251"/>
      <c r="D4" s="251"/>
      <c r="E4" s="251"/>
      <c r="F4" s="251"/>
      <c r="G4" s="251"/>
    </row>
    <row r="5" spans="1:12" ht="15" x14ac:dyDescent="0.2">
      <c r="B5" s="26" t="s">
        <v>0</v>
      </c>
      <c r="C5" s="13" t="s">
        <v>1</v>
      </c>
      <c r="D5" s="252"/>
      <c r="E5" s="252"/>
      <c r="F5" s="252"/>
      <c r="G5" s="8">
        <f>+G19</f>
        <v>0</v>
      </c>
    </row>
    <row r="6" spans="1:12" ht="15" x14ac:dyDescent="0.2">
      <c r="B6" s="27" t="s">
        <v>2</v>
      </c>
      <c r="C6" s="14" t="s">
        <v>30</v>
      </c>
      <c r="D6" s="245"/>
      <c r="E6" s="245"/>
      <c r="F6" s="245"/>
      <c r="G6" s="9">
        <f>G29</f>
        <v>0</v>
      </c>
    </row>
    <row r="7" spans="1:12" s="18" customFormat="1" ht="15" x14ac:dyDescent="0.2">
      <c r="A7" s="25"/>
      <c r="B7" s="27" t="s">
        <v>4</v>
      </c>
      <c r="C7" s="14" t="s">
        <v>3</v>
      </c>
      <c r="D7" s="245"/>
      <c r="E7" s="245"/>
      <c r="F7" s="245"/>
      <c r="G7" s="9">
        <f>+G48</f>
        <v>0</v>
      </c>
      <c r="I7"/>
      <c r="J7"/>
      <c r="K7"/>
      <c r="L7"/>
    </row>
    <row r="8" spans="1:12" s="18" customFormat="1" ht="15" x14ac:dyDescent="0.2">
      <c r="A8" s="25"/>
      <c r="B8" s="27" t="s">
        <v>6</v>
      </c>
      <c r="C8" s="14" t="s">
        <v>5</v>
      </c>
      <c r="D8" s="245"/>
      <c r="E8" s="245"/>
      <c r="F8" s="245"/>
      <c r="G8" s="9">
        <f>+G63</f>
        <v>0</v>
      </c>
      <c r="I8"/>
      <c r="J8"/>
      <c r="K8"/>
      <c r="L8"/>
    </row>
    <row r="9" spans="1:12" s="18" customFormat="1" ht="15.75" thickBot="1" x14ac:dyDescent="0.25">
      <c r="A9" s="25"/>
      <c r="B9" s="28" t="s">
        <v>16</v>
      </c>
      <c r="C9" s="15" t="s">
        <v>7</v>
      </c>
      <c r="D9" s="246"/>
      <c r="E9" s="246"/>
      <c r="F9" s="246"/>
      <c r="G9" s="10">
        <f>+G76</f>
        <v>0</v>
      </c>
      <c r="I9"/>
      <c r="J9"/>
      <c r="K9"/>
      <c r="L9"/>
    </row>
    <row r="10" spans="1:12" s="18" customFormat="1" ht="16.5" thickTop="1" thickBot="1" x14ac:dyDescent="0.25">
      <c r="A10" s="25"/>
      <c r="B10" s="32"/>
      <c r="C10" s="33" t="s">
        <v>24</v>
      </c>
      <c r="D10" s="247"/>
      <c r="E10" s="247"/>
      <c r="F10" s="247"/>
      <c r="G10" s="34">
        <f>SUM(G5:G9)</f>
        <v>0</v>
      </c>
      <c r="I10"/>
      <c r="J10"/>
      <c r="K10"/>
      <c r="L10"/>
    </row>
    <row r="11" spans="1:12" s="18" customFormat="1" x14ac:dyDescent="0.2">
      <c r="A11" s="25"/>
      <c r="B11" s="29" t="s">
        <v>0</v>
      </c>
      <c r="C11" s="11" t="s">
        <v>8</v>
      </c>
      <c r="D11"/>
      <c r="E11" s="2"/>
      <c r="F11" s="2"/>
      <c r="G11" s="2"/>
      <c r="I11"/>
      <c r="J11"/>
      <c r="K11"/>
      <c r="L11"/>
    </row>
    <row r="12" spans="1:12" ht="15" x14ac:dyDescent="0.25">
      <c r="B12" s="56"/>
      <c r="C12" s="50"/>
      <c r="D12" s="38"/>
      <c r="E12" s="45"/>
      <c r="F12" s="45"/>
      <c r="G12" s="45"/>
    </row>
    <row r="13" spans="1:12" s="18" customFormat="1" ht="15.75" customHeight="1" x14ac:dyDescent="0.25">
      <c r="A13" s="25"/>
      <c r="B13" s="56">
        <v>1</v>
      </c>
      <c r="C13" s="44" t="s">
        <v>25</v>
      </c>
      <c r="D13" s="38" t="s">
        <v>9</v>
      </c>
      <c r="E13" s="45">
        <v>14.5</v>
      </c>
      <c r="F13" s="39"/>
      <c r="G13" s="45">
        <f>+E13*F13</f>
        <v>0</v>
      </c>
      <c r="I13"/>
      <c r="J13"/>
      <c r="K13"/>
      <c r="L13"/>
    </row>
    <row r="14" spans="1:12" s="18" customFormat="1" ht="15" x14ac:dyDescent="0.25">
      <c r="A14" s="25"/>
      <c r="B14" s="56"/>
      <c r="C14" s="83"/>
      <c r="D14" s="38"/>
      <c r="E14" s="45"/>
      <c r="F14" s="39"/>
      <c r="G14" s="45"/>
      <c r="I14"/>
      <c r="J14"/>
      <c r="K14"/>
      <c r="L14"/>
    </row>
    <row r="15" spans="1:12" s="18" customFormat="1" ht="30" x14ac:dyDescent="0.25">
      <c r="A15" s="25"/>
      <c r="B15" s="56">
        <v>2</v>
      </c>
      <c r="C15" s="44" t="s">
        <v>17</v>
      </c>
      <c r="D15" s="38" t="s">
        <v>10</v>
      </c>
      <c r="E15" s="45">
        <v>6</v>
      </c>
      <c r="F15" s="39"/>
      <c r="G15" s="45">
        <f>+E15*F15</f>
        <v>0</v>
      </c>
      <c r="I15"/>
      <c r="J15"/>
      <c r="K15"/>
      <c r="L15"/>
    </row>
    <row r="16" spans="1:12" s="18" customFormat="1" ht="15" x14ac:dyDescent="0.25">
      <c r="A16" s="25"/>
      <c r="B16" s="56"/>
      <c r="C16" s="44"/>
      <c r="D16" s="38"/>
      <c r="E16" s="45"/>
      <c r="F16" s="39"/>
      <c r="G16" s="45"/>
      <c r="I16"/>
      <c r="J16"/>
      <c r="K16"/>
      <c r="L16"/>
    </row>
    <row r="17" spans="1:12" s="18" customFormat="1" ht="45" x14ac:dyDescent="0.25">
      <c r="A17" s="25"/>
      <c r="B17" s="56">
        <v>3</v>
      </c>
      <c r="C17" s="44" t="s">
        <v>43</v>
      </c>
      <c r="D17" s="38" t="s">
        <v>10</v>
      </c>
      <c r="E17" s="45">
        <v>3</v>
      </c>
      <c r="F17" s="39"/>
      <c r="G17" s="45">
        <f>+E17*F17</f>
        <v>0</v>
      </c>
      <c r="I17"/>
      <c r="J17"/>
      <c r="K17"/>
      <c r="L17"/>
    </row>
    <row r="18" spans="1:12" s="18" customFormat="1" ht="15" x14ac:dyDescent="0.25">
      <c r="A18" s="25"/>
      <c r="B18" s="56"/>
      <c r="C18" s="44"/>
      <c r="D18" s="38"/>
      <c r="E18" s="45"/>
      <c r="F18" s="39"/>
      <c r="G18" s="45"/>
      <c r="I18"/>
      <c r="J18"/>
      <c r="K18"/>
      <c r="L18"/>
    </row>
    <row r="19" spans="1:12" s="18" customFormat="1" x14ac:dyDescent="0.2">
      <c r="A19" s="25"/>
      <c r="B19" s="17"/>
      <c r="C19" s="16" t="s">
        <v>12</v>
      </c>
      <c r="D19" s="1"/>
      <c r="E19" s="3"/>
      <c r="F19" s="3"/>
      <c r="G19" s="7">
        <f>SUM(G13:G18)</f>
        <v>0</v>
      </c>
      <c r="I19"/>
      <c r="J19"/>
      <c r="K19"/>
      <c r="L19"/>
    </row>
    <row r="20" spans="1:12" s="18" customFormat="1" x14ac:dyDescent="0.2">
      <c r="A20" s="25"/>
      <c r="B20" s="17"/>
      <c r="C20" s="21"/>
      <c r="D20" s="22"/>
      <c r="E20" s="23"/>
      <c r="F20" s="23"/>
      <c r="G20" s="24"/>
      <c r="I20"/>
      <c r="J20"/>
      <c r="K20"/>
      <c r="L20"/>
    </row>
    <row r="21" spans="1:12" s="18" customFormat="1" x14ac:dyDescent="0.2">
      <c r="A21" s="25"/>
      <c r="B21" s="29" t="s">
        <v>2</v>
      </c>
      <c r="C21" s="21" t="s">
        <v>30</v>
      </c>
      <c r="D21" s="22"/>
      <c r="E21" s="23"/>
      <c r="F21" s="23"/>
      <c r="G21" s="24"/>
      <c r="I21"/>
      <c r="J21"/>
      <c r="K21"/>
      <c r="L21"/>
    </row>
    <row r="22" spans="1:12" s="18" customFormat="1" x14ac:dyDescent="0.2">
      <c r="A22" s="25"/>
      <c r="B22" s="17"/>
      <c r="C22" s="21"/>
      <c r="D22" s="22"/>
      <c r="E22" s="23"/>
      <c r="F22" s="23"/>
      <c r="G22" s="24"/>
      <c r="I22"/>
      <c r="J22"/>
      <c r="K22"/>
      <c r="L22"/>
    </row>
    <row r="23" spans="1:12" s="18" customFormat="1" ht="30" x14ac:dyDescent="0.25">
      <c r="A23" s="25"/>
      <c r="B23" s="56">
        <v>1</v>
      </c>
      <c r="C23" s="52" t="s">
        <v>206</v>
      </c>
      <c r="D23" s="55" t="s">
        <v>9</v>
      </c>
      <c r="E23" s="66">
        <v>21</v>
      </c>
      <c r="F23" s="39"/>
      <c r="G23" s="45">
        <f>F23*E23</f>
        <v>0</v>
      </c>
      <c r="I23"/>
      <c r="J23"/>
      <c r="K23"/>
      <c r="L23"/>
    </row>
    <row r="24" spans="1:12" s="18" customFormat="1" ht="15" x14ac:dyDescent="0.25">
      <c r="A24" s="25"/>
      <c r="B24" s="56"/>
      <c r="C24" s="52"/>
      <c r="D24" s="55"/>
      <c r="E24" s="66"/>
      <c r="F24" s="39"/>
      <c r="G24" s="45"/>
      <c r="I24"/>
      <c r="J24"/>
      <c r="K24"/>
      <c r="L24"/>
    </row>
    <row r="25" spans="1:12" s="18" customFormat="1" ht="90" x14ac:dyDescent="0.25">
      <c r="A25" s="25"/>
      <c r="B25" s="56">
        <v>2</v>
      </c>
      <c r="C25" s="52" t="s">
        <v>42</v>
      </c>
      <c r="D25" s="38" t="s">
        <v>49</v>
      </c>
      <c r="E25" s="66">
        <v>15</v>
      </c>
      <c r="F25" s="39"/>
      <c r="G25" s="45">
        <f>F25*E25</f>
        <v>0</v>
      </c>
      <c r="I25"/>
      <c r="J25"/>
      <c r="K25"/>
      <c r="L25"/>
    </row>
    <row r="26" spans="1:12" s="18" customFormat="1" ht="15" x14ac:dyDescent="0.25">
      <c r="A26" s="25"/>
      <c r="B26" s="56"/>
      <c r="C26" s="52"/>
      <c r="D26" s="38"/>
      <c r="E26" s="66"/>
      <c r="F26" s="39"/>
      <c r="G26" s="45"/>
      <c r="I26"/>
      <c r="J26"/>
      <c r="K26"/>
      <c r="L26"/>
    </row>
    <row r="27" spans="1:12" s="18" customFormat="1" ht="60" x14ac:dyDescent="0.25">
      <c r="A27" s="25"/>
      <c r="B27" s="56">
        <v>3</v>
      </c>
      <c r="C27" s="52" t="s">
        <v>246</v>
      </c>
      <c r="D27" s="38" t="s">
        <v>49</v>
      </c>
      <c r="E27" s="23">
        <v>2</v>
      </c>
      <c r="F27" s="39"/>
      <c r="G27" s="45">
        <f>F27*E27</f>
        <v>0</v>
      </c>
      <c r="I27"/>
      <c r="J27"/>
      <c r="K27"/>
      <c r="L27"/>
    </row>
    <row r="28" spans="1:12" s="18" customFormat="1" ht="15" x14ac:dyDescent="0.25">
      <c r="A28" s="25"/>
      <c r="B28" s="56"/>
      <c r="C28" s="52"/>
      <c r="D28" s="38"/>
      <c r="E28" s="66"/>
      <c r="F28" s="39"/>
      <c r="G28" s="45"/>
      <c r="I28"/>
      <c r="J28"/>
      <c r="K28"/>
      <c r="L28"/>
    </row>
    <row r="29" spans="1:12" s="18" customFormat="1" x14ac:dyDescent="0.2">
      <c r="A29" s="25"/>
      <c r="B29" s="17"/>
      <c r="C29" s="16" t="s">
        <v>31</v>
      </c>
      <c r="D29" s="1"/>
      <c r="E29" s="3"/>
      <c r="F29" s="3"/>
      <c r="G29" s="7">
        <f>SUM(G23:G28)</f>
        <v>0</v>
      </c>
      <c r="I29"/>
      <c r="J29"/>
      <c r="K29"/>
      <c r="L29"/>
    </row>
    <row r="30" spans="1:12" s="18" customFormat="1" ht="15" x14ac:dyDescent="0.25">
      <c r="A30" s="25"/>
      <c r="B30" s="17"/>
      <c r="C30" s="21"/>
      <c r="D30" s="22"/>
      <c r="E30" s="23"/>
      <c r="F30" s="23"/>
      <c r="G30" s="45"/>
      <c r="I30"/>
      <c r="J30"/>
      <c r="K30"/>
      <c r="L30"/>
    </row>
    <row r="31" spans="1:12" s="18" customFormat="1" ht="15" x14ac:dyDescent="0.25">
      <c r="A31" s="25"/>
      <c r="B31" s="29" t="s">
        <v>4</v>
      </c>
      <c r="C31" s="11" t="s">
        <v>11</v>
      </c>
      <c r="D31"/>
      <c r="E31" s="2"/>
      <c r="F31" s="2"/>
      <c r="G31" s="45"/>
      <c r="I31"/>
      <c r="J31"/>
      <c r="K31"/>
      <c r="L31"/>
    </row>
    <row r="32" spans="1:12" s="18" customFormat="1" ht="15" x14ac:dyDescent="0.25">
      <c r="A32" s="25"/>
      <c r="B32" s="57"/>
      <c r="C32" s="84"/>
      <c r="D32" s="38"/>
      <c r="E32" s="45"/>
      <c r="F32" s="45"/>
      <c r="G32" s="45"/>
      <c r="I32"/>
      <c r="J32"/>
      <c r="K32"/>
      <c r="L32"/>
    </row>
    <row r="33" spans="2:10" ht="90" x14ac:dyDescent="0.25">
      <c r="B33" s="56">
        <v>1</v>
      </c>
      <c r="C33" s="44" t="s">
        <v>112</v>
      </c>
      <c r="D33" s="38"/>
      <c r="E33" s="45"/>
      <c r="F33" s="39"/>
      <c r="G33" s="45"/>
    </row>
    <row r="34" spans="2:10" ht="18" x14ac:dyDescent="0.25">
      <c r="B34" s="56"/>
      <c r="C34" s="44" t="s">
        <v>51</v>
      </c>
      <c r="D34" s="38" t="s">
        <v>48</v>
      </c>
      <c r="E34" s="45">
        <f>ROUND(0.3*H34,1)</f>
        <v>4.8</v>
      </c>
      <c r="F34" s="39"/>
      <c r="G34" s="45">
        <f>F34*E34</f>
        <v>0</v>
      </c>
      <c r="H34" s="18">
        <v>16</v>
      </c>
    </row>
    <row r="35" spans="2:10" ht="15" x14ac:dyDescent="0.25">
      <c r="B35" s="56"/>
      <c r="C35" s="44"/>
      <c r="D35" s="38"/>
      <c r="E35" s="45"/>
      <c r="F35" s="39"/>
      <c r="G35" s="45"/>
      <c r="J35" s="18"/>
    </row>
    <row r="36" spans="2:10" ht="18" x14ac:dyDescent="0.25">
      <c r="B36" s="56"/>
      <c r="C36" s="44" t="s">
        <v>56</v>
      </c>
      <c r="D36" s="38" t="s">
        <v>48</v>
      </c>
      <c r="E36" s="45">
        <f>ROUND(0.6*H34,1)</f>
        <v>9.6</v>
      </c>
      <c r="F36" s="39"/>
      <c r="G36" s="45">
        <f>F36*E36</f>
        <v>0</v>
      </c>
      <c r="I36" s="18"/>
      <c r="J36" s="18"/>
    </row>
    <row r="37" spans="2:10" ht="15" x14ac:dyDescent="0.25">
      <c r="B37" s="56"/>
      <c r="C37" s="44"/>
      <c r="D37" s="38"/>
      <c r="E37" s="45"/>
      <c r="F37" s="39"/>
      <c r="G37" s="45"/>
      <c r="I37" s="18"/>
      <c r="J37" s="18"/>
    </row>
    <row r="38" spans="2:10" ht="18" x14ac:dyDescent="0.25">
      <c r="B38" s="56"/>
      <c r="C38" s="44" t="s">
        <v>55</v>
      </c>
      <c r="D38" s="38" t="s">
        <v>48</v>
      </c>
      <c r="E38" s="45">
        <f>ROUND(0.1*H34,1)</f>
        <v>1.6</v>
      </c>
      <c r="F38" s="39"/>
      <c r="G38" s="45">
        <f>F38*E38</f>
        <v>0</v>
      </c>
      <c r="I38" s="18"/>
      <c r="J38" s="18"/>
    </row>
    <row r="39" spans="2:10" ht="15" x14ac:dyDescent="0.25">
      <c r="B39" s="56"/>
      <c r="C39" s="44"/>
      <c r="D39" s="38"/>
      <c r="E39" s="45"/>
      <c r="F39" s="39"/>
      <c r="G39" s="45"/>
      <c r="I39" s="18"/>
      <c r="J39" s="18"/>
    </row>
    <row r="40" spans="2:10" ht="30" x14ac:dyDescent="0.25">
      <c r="B40" s="56">
        <v>2</v>
      </c>
      <c r="C40" s="44" t="s">
        <v>26</v>
      </c>
      <c r="D40" s="38" t="s">
        <v>49</v>
      </c>
      <c r="E40" s="45">
        <v>10</v>
      </c>
      <c r="F40" s="39"/>
      <c r="G40" s="45">
        <f>F40*E40</f>
        <v>0</v>
      </c>
    </row>
    <row r="41" spans="2:10" ht="15" x14ac:dyDescent="0.25">
      <c r="B41" s="56"/>
      <c r="C41" s="44"/>
      <c r="D41" s="38"/>
      <c r="E41" s="45"/>
      <c r="F41" s="39"/>
      <c r="G41" s="45"/>
    </row>
    <row r="42" spans="2:10" ht="60" x14ac:dyDescent="0.25">
      <c r="B42" s="56">
        <v>3</v>
      </c>
      <c r="C42" s="44" t="s">
        <v>255</v>
      </c>
      <c r="D42" s="38" t="s">
        <v>48</v>
      </c>
      <c r="E42" s="45">
        <v>3.5</v>
      </c>
      <c r="F42" s="39"/>
      <c r="G42" s="45">
        <f>F42*E42</f>
        <v>0</v>
      </c>
    </row>
    <row r="43" spans="2:10" ht="15" x14ac:dyDescent="0.25">
      <c r="B43" s="56"/>
      <c r="C43" s="44"/>
      <c r="D43" s="38"/>
      <c r="E43" s="45"/>
      <c r="F43" s="39"/>
      <c r="G43" s="45"/>
    </row>
    <row r="44" spans="2:10" ht="75" x14ac:dyDescent="0.25">
      <c r="B44" s="56">
        <v>4</v>
      </c>
      <c r="C44" s="44" t="s">
        <v>248</v>
      </c>
      <c r="D44" s="38" t="s">
        <v>48</v>
      </c>
      <c r="E44" s="45">
        <v>8</v>
      </c>
      <c r="F44" s="39"/>
      <c r="G44" s="45">
        <f>+E44*F44</f>
        <v>0</v>
      </c>
      <c r="H44" s="35"/>
    </row>
    <row r="45" spans="2:10" ht="15" x14ac:dyDescent="0.25">
      <c r="B45" s="56"/>
      <c r="C45" s="44"/>
      <c r="D45" s="38"/>
      <c r="E45" s="45"/>
      <c r="F45" s="39"/>
      <c r="G45" s="45"/>
      <c r="H45" s="35"/>
    </row>
    <row r="46" spans="2:10" ht="60" x14ac:dyDescent="0.25">
      <c r="B46" s="56">
        <v>5</v>
      </c>
      <c r="C46" s="44" t="s">
        <v>249</v>
      </c>
      <c r="D46" s="38" t="s">
        <v>48</v>
      </c>
      <c r="E46" s="45">
        <v>4</v>
      </c>
      <c r="F46" s="39"/>
      <c r="G46" s="45">
        <f>+E46*F46</f>
        <v>0</v>
      </c>
      <c r="H46" s="35"/>
    </row>
    <row r="47" spans="2:10" ht="15" x14ac:dyDescent="0.25">
      <c r="B47" s="56"/>
      <c r="C47" s="44"/>
      <c r="D47" s="38"/>
      <c r="E47" s="66"/>
      <c r="F47" s="86"/>
      <c r="G47" s="45"/>
      <c r="H47" s="35"/>
    </row>
    <row r="48" spans="2:10" x14ac:dyDescent="0.2">
      <c r="C48" s="16" t="s">
        <v>13</v>
      </c>
      <c r="D48" s="1"/>
      <c r="E48" s="3"/>
      <c r="F48" s="3"/>
      <c r="G48" s="7">
        <f>SUM(G33:G47)</f>
        <v>0</v>
      </c>
    </row>
    <row r="50" spans="2:7" x14ac:dyDescent="0.2">
      <c r="B50" s="29" t="s">
        <v>6</v>
      </c>
      <c r="C50" s="11" t="s">
        <v>5</v>
      </c>
    </row>
    <row r="51" spans="2:7" x14ac:dyDescent="0.2">
      <c r="B51" s="29"/>
      <c r="C51" s="11"/>
    </row>
    <row r="52" spans="2:7" ht="75" x14ac:dyDescent="0.25">
      <c r="B52" s="56">
        <v>1</v>
      </c>
      <c r="C52" s="44" t="s">
        <v>213</v>
      </c>
      <c r="D52" s="38" t="s">
        <v>9</v>
      </c>
      <c r="E52" s="45">
        <f>E13</f>
        <v>14.5</v>
      </c>
      <c r="F52" s="39"/>
      <c r="G52" s="45">
        <f>+E52*F52</f>
        <v>0</v>
      </c>
    </row>
    <row r="53" spans="2:7" ht="15" x14ac:dyDescent="0.25">
      <c r="B53" s="56"/>
      <c r="C53" s="44"/>
      <c r="D53" s="38"/>
      <c r="E53" s="45"/>
      <c r="F53" s="39"/>
      <c r="G53" s="45"/>
    </row>
    <row r="54" spans="2:7" ht="90" customHeight="1" x14ac:dyDescent="0.25">
      <c r="B54" s="56">
        <v>2</v>
      </c>
      <c r="C54" s="44" t="s">
        <v>39</v>
      </c>
      <c r="D54" s="38"/>
      <c r="E54" s="45"/>
      <c r="F54" s="39"/>
      <c r="G54" s="45"/>
    </row>
    <row r="55" spans="2:7" ht="15" x14ac:dyDescent="0.25">
      <c r="B55" s="56"/>
      <c r="C55" s="50" t="s">
        <v>44</v>
      </c>
      <c r="D55" s="38" t="s">
        <v>10</v>
      </c>
      <c r="E55" s="45">
        <v>3</v>
      </c>
      <c r="F55" s="39"/>
      <c r="G55" s="45">
        <f>+E55*F55</f>
        <v>0</v>
      </c>
    </row>
    <row r="56" spans="2:7" ht="15" x14ac:dyDescent="0.25">
      <c r="B56" s="56"/>
      <c r="C56" s="50"/>
      <c r="D56" s="38"/>
      <c r="E56" s="45"/>
      <c r="F56" s="39"/>
      <c r="G56" s="45"/>
    </row>
    <row r="57" spans="2:7" ht="90" x14ac:dyDescent="0.25">
      <c r="B57" s="56">
        <v>3</v>
      </c>
      <c r="C57" s="44" t="s">
        <v>252</v>
      </c>
      <c r="D57" s="38" t="s">
        <v>10</v>
      </c>
      <c r="E57" s="45">
        <v>3</v>
      </c>
      <c r="F57" s="39"/>
      <c r="G57" s="45">
        <f>+E57*F57</f>
        <v>0</v>
      </c>
    </row>
    <row r="58" spans="2:7" ht="15" x14ac:dyDescent="0.25">
      <c r="B58" s="56"/>
      <c r="C58" s="44"/>
      <c r="D58" s="38"/>
      <c r="E58" s="45"/>
      <c r="F58" s="39"/>
      <c r="G58" s="45"/>
    </row>
    <row r="59" spans="2:7" ht="61.5" customHeight="1" x14ac:dyDescent="0.25">
      <c r="B59" s="56">
        <v>4</v>
      </c>
      <c r="C59" s="53" t="s">
        <v>208</v>
      </c>
      <c r="D59" s="38" t="s">
        <v>10</v>
      </c>
      <c r="E59" s="45">
        <v>1</v>
      </c>
      <c r="F59" s="39"/>
      <c r="G59" s="45">
        <f>+E59*F59</f>
        <v>0</v>
      </c>
    </row>
    <row r="60" spans="2:7" ht="15" x14ac:dyDescent="0.25">
      <c r="B60" s="56"/>
      <c r="C60" s="44"/>
      <c r="D60" s="38"/>
      <c r="E60" s="45"/>
      <c r="F60" s="39"/>
      <c r="G60" s="45"/>
    </row>
    <row r="61" spans="2:7" ht="30" x14ac:dyDescent="0.25">
      <c r="B61" s="56">
        <v>5</v>
      </c>
      <c r="C61" s="44" t="s">
        <v>214</v>
      </c>
      <c r="D61" s="38" t="s">
        <v>10</v>
      </c>
      <c r="E61" s="45">
        <v>2</v>
      </c>
      <c r="F61" s="39"/>
      <c r="G61" s="45">
        <f>+E61*F61</f>
        <v>0</v>
      </c>
    </row>
    <row r="62" spans="2:7" x14ac:dyDescent="0.2">
      <c r="F62" s="4"/>
      <c r="G62" s="5"/>
    </row>
    <row r="63" spans="2:7" x14ac:dyDescent="0.2">
      <c r="C63" s="16" t="s">
        <v>14</v>
      </c>
      <c r="D63" s="1"/>
      <c r="E63" s="3"/>
      <c r="F63" s="3"/>
      <c r="G63" s="7">
        <f>SUM(G52:G62)</f>
        <v>0</v>
      </c>
    </row>
    <row r="64" spans="2:7" x14ac:dyDescent="0.2">
      <c r="C64" s="11"/>
      <c r="G64" s="6"/>
    </row>
    <row r="65" spans="1:12" x14ac:dyDescent="0.2">
      <c r="B65" s="29" t="s">
        <v>16</v>
      </c>
      <c r="C65" s="11" t="s">
        <v>7</v>
      </c>
      <c r="L65" s="12"/>
    </row>
    <row r="66" spans="1:12" x14ac:dyDescent="0.2">
      <c r="B66" s="29"/>
      <c r="C66" s="11"/>
      <c r="L66" s="12"/>
    </row>
    <row r="67" spans="1:12" ht="30" x14ac:dyDescent="0.25">
      <c r="B67" s="56">
        <v>1</v>
      </c>
      <c r="C67" s="44" t="s">
        <v>62</v>
      </c>
      <c r="D67" s="38" t="s">
        <v>49</v>
      </c>
      <c r="E67" s="45">
        <f>E25</f>
        <v>15</v>
      </c>
      <c r="F67" s="39"/>
      <c r="G67" s="45">
        <f t="shared" ref="G67:G75" si="0">+E67*F67</f>
        <v>0</v>
      </c>
      <c r="L67" s="12"/>
    </row>
    <row r="68" spans="1:12" ht="15" x14ac:dyDescent="0.25">
      <c r="B68" s="56"/>
      <c r="C68" s="44"/>
      <c r="D68" s="38"/>
      <c r="E68" s="45"/>
      <c r="F68" s="39"/>
      <c r="G68" s="45"/>
      <c r="L68" s="12"/>
    </row>
    <row r="69" spans="1:12" ht="30" x14ac:dyDescent="0.25">
      <c r="B69" s="56">
        <v>2</v>
      </c>
      <c r="C69" s="44" t="s">
        <v>61</v>
      </c>
      <c r="D69" s="38" t="s">
        <v>9</v>
      </c>
      <c r="E69" s="45">
        <f>E23</f>
        <v>21</v>
      </c>
      <c r="F69" s="39"/>
      <c r="G69" s="45">
        <f t="shared" si="0"/>
        <v>0</v>
      </c>
      <c r="L69" s="12"/>
    </row>
    <row r="70" spans="1:12" ht="15" x14ac:dyDescent="0.25">
      <c r="B70" s="56"/>
      <c r="C70" s="44"/>
      <c r="D70" s="38"/>
      <c r="E70" s="45"/>
      <c r="F70" s="39"/>
      <c r="G70" s="45"/>
      <c r="L70" s="12"/>
    </row>
    <row r="71" spans="1:12" ht="30" x14ac:dyDescent="0.25">
      <c r="B71" s="56">
        <v>3</v>
      </c>
      <c r="C71" s="44" t="s">
        <v>33</v>
      </c>
      <c r="D71" s="38" t="s">
        <v>49</v>
      </c>
      <c r="E71" s="45">
        <f>E67</f>
        <v>15</v>
      </c>
      <c r="F71" s="39"/>
      <c r="G71" s="45">
        <f t="shared" si="0"/>
        <v>0</v>
      </c>
      <c r="L71" s="12"/>
    </row>
    <row r="72" spans="1:12" ht="15" x14ac:dyDescent="0.25">
      <c r="B72" s="56"/>
      <c r="C72" s="44"/>
      <c r="D72" s="38"/>
      <c r="E72" s="45"/>
      <c r="F72" s="39"/>
      <c r="G72" s="45"/>
      <c r="L72" s="12"/>
    </row>
    <row r="73" spans="1:12" ht="31.5" customHeight="1" x14ac:dyDescent="0.25">
      <c r="B73" s="56">
        <v>4</v>
      </c>
      <c r="C73" s="44" t="s">
        <v>63</v>
      </c>
      <c r="D73" s="38" t="s">
        <v>49</v>
      </c>
      <c r="E73" s="45">
        <f>E71+E27</f>
        <v>17</v>
      </c>
      <c r="F73" s="39"/>
      <c r="G73" s="45">
        <f t="shared" si="0"/>
        <v>0</v>
      </c>
      <c r="L73" s="12"/>
    </row>
    <row r="74" spans="1:12" ht="15" x14ac:dyDescent="0.25">
      <c r="B74" s="56"/>
      <c r="C74" s="44"/>
      <c r="D74" s="38"/>
      <c r="E74" s="45"/>
      <c r="F74" s="39"/>
      <c r="G74" s="45"/>
      <c r="L74" s="12"/>
    </row>
    <row r="75" spans="1:12" ht="30" x14ac:dyDescent="0.25">
      <c r="B75" s="56">
        <v>5</v>
      </c>
      <c r="C75" s="44" t="s">
        <v>34</v>
      </c>
      <c r="D75" s="38" t="s">
        <v>49</v>
      </c>
      <c r="E75" s="45">
        <f>E73</f>
        <v>17</v>
      </c>
      <c r="F75" s="39"/>
      <c r="G75" s="45">
        <f t="shared" si="0"/>
        <v>0</v>
      </c>
      <c r="L75" s="12"/>
    </row>
    <row r="76" spans="1:12" s="18" customFormat="1" x14ac:dyDescent="0.2">
      <c r="A76" s="25"/>
      <c r="B76" s="17"/>
      <c r="C76" s="16" t="s">
        <v>15</v>
      </c>
      <c r="D76" s="1"/>
      <c r="E76" s="3"/>
      <c r="F76" s="3"/>
      <c r="G76" s="7">
        <f>SUM(G66:G75)</f>
        <v>0</v>
      </c>
      <c r="I76"/>
      <c r="J76"/>
      <c r="K76"/>
      <c r="L76"/>
    </row>
    <row r="81" spans="1:12" s="18" customFormat="1" x14ac:dyDescent="0.2">
      <c r="A81" s="25"/>
      <c r="B81" s="17"/>
      <c r="C81"/>
      <c r="D81"/>
      <c r="E81" s="2"/>
      <c r="F81" s="2"/>
      <c r="G81" s="2"/>
      <c r="I81"/>
      <c r="J81"/>
      <c r="K81"/>
      <c r="L81"/>
    </row>
    <row r="82" spans="1:12" s="18" customFormat="1" x14ac:dyDescent="0.2">
      <c r="A82" s="25"/>
      <c r="B82" s="17"/>
      <c r="C82"/>
      <c r="D82"/>
      <c r="E82" s="2"/>
      <c r="F82" s="2"/>
      <c r="G82" s="2"/>
      <c r="I82"/>
      <c r="J82"/>
      <c r="K82"/>
      <c r="L82"/>
    </row>
    <row r="95" spans="1:12" x14ac:dyDescent="0.2">
      <c r="C95" s="20"/>
    </row>
  </sheetData>
  <mergeCells count="10">
    <mergeCell ref="D7:F7"/>
    <mergeCell ref="D8:F8"/>
    <mergeCell ref="D9:F9"/>
    <mergeCell ref="D10:F10"/>
    <mergeCell ref="B1:G1"/>
    <mergeCell ref="B2:G2"/>
    <mergeCell ref="B3:G3"/>
    <mergeCell ref="B4:G4"/>
    <mergeCell ref="D5:F5"/>
    <mergeCell ref="D6:F6"/>
  </mergeCells>
  <printOptions gridLines="1"/>
  <pageMargins left="1.1023622047244095" right="0.19685039370078741" top="0.70866141732283472" bottom="0.47244094488188981" header="0" footer="0"/>
  <pageSetup paperSize="9" orientation="portrait" r:id="rId1"/>
  <headerFooter alignWithMargins="0">
    <oddHeader>&amp;L&amp;"Arial Narrow,Navadno"&amp;9KANALIZACIJA MALE ŽABLJE&amp;C&amp;"Arial Narrow,Navadno"&amp;9FC2 - HIŠNI PRIKLJUČKI&amp;R&amp;"Arial Narrow,Navadno"&amp;9DETAJL INFRASTRUKTURA d.o.o., NA PRODU 13, Vipava</oddHeader>
    <oddFooter>&amp;C&amp;9stran&amp;P</oddFooter>
  </headerFooter>
  <rowBreaks count="2" manualBreakCount="2">
    <brk id="10" min="1" max="6" man="1"/>
    <brk id="64" min="1" max="6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96"/>
  <sheetViews>
    <sheetView view="pageBreakPreview" zoomScaleNormal="100" zoomScaleSheetLayoutView="100" workbookViewId="0">
      <selection activeCell="G12" sqref="G12"/>
    </sheetView>
  </sheetViews>
  <sheetFormatPr defaultRowHeight="12.75" x14ac:dyDescent="0.2"/>
  <cols>
    <col min="1" max="1" width="9.140625" style="25"/>
    <col min="2" max="2" width="6.7109375" style="17" customWidth="1"/>
    <col min="3" max="3" width="42.7109375" style="12" customWidth="1"/>
    <col min="4" max="4" width="8.140625" customWidth="1"/>
    <col min="5" max="5" width="9.140625" style="2" customWidth="1"/>
    <col min="6" max="6" width="9.42578125" style="2" customWidth="1"/>
    <col min="7" max="7" width="13.85546875" style="2" customWidth="1"/>
    <col min="8" max="8" width="14.7109375" style="18" customWidth="1"/>
    <col min="9" max="10" width="11.7109375" bestFit="1" customWidth="1"/>
  </cols>
  <sheetData>
    <row r="1" spans="1:12" ht="38.25" customHeight="1" x14ac:dyDescent="0.25">
      <c r="B1" s="248" t="s">
        <v>53</v>
      </c>
      <c r="C1" s="249"/>
      <c r="D1" s="249"/>
      <c r="E1" s="249"/>
      <c r="F1" s="249"/>
      <c r="G1" s="249"/>
    </row>
    <row r="2" spans="1:12" ht="16.5" x14ac:dyDescent="0.25">
      <c r="B2" s="250" t="s">
        <v>227</v>
      </c>
      <c r="C2" s="250"/>
      <c r="D2" s="250"/>
      <c r="E2" s="250"/>
      <c r="F2" s="250"/>
      <c r="G2" s="250"/>
    </row>
    <row r="3" spans="1:12" ht="18" customHeight="1" x14ac:dyDescent="0.25">
      <c r="B3" s="250" t="s">
        <v>18</v>
      </c>
      <c r="C3" s="250"/>
      <c r="D3" s="250"/>
      <c r="E3" s="250"/>
      <c r="F3" s="250"/>
      <c r="G3" s="250"/>
    </row>
    <row r="4" spans="1:12" ht="13.5" thickBot="1" x14ac:dyDescent="0.25">
      <c r="B4" s="251"/>
      <c r="C4" s="251"/>
      <c r="D4" s="251"/>
      <c r="E4" s="251"/>
      <c r="F4" s="251"/>
      <c r="G4" s="251"/>
    </row>
    <row r="5" spans="1:12" ht="15" x14ac:dyDescent="0.2">
      <c r="B5" s="26" t="s">
        <v>0</v>
      </c>
      <c r="C5" s="13" t="s">
        <v>1</v>
      </c>
      <c r="D5" s="252"/>
      <c r="E5" s="252"/>
      <c r="F5" s="252"/>
      <c r="G5" s="8">
        <f>+G19</f>
        <v>0</v>
      </c>
    </row>
    <row r="6" spans="1:12" ht="15" x14ac:dyDescent="0.2">
      <c r="B6" s="27" t="s">
        <v>2</v>
      </c>
      <c r="C6" s="14" t="s">
        <v>30</v>
      </c>
      <c r="D6" s="245"/>
      <c r="E6" s="245"/>
      <c r="F6" s="245"/>
      <c r="G6" s="9">
        <f>G29</f>
        <v>0</v>
      </c>
    </row>
    <row r="7" spans="1:12" s="18" customFormat="1" ht="15" x14ac:dyDescent="0.2">
      <c r="A7" s="25"/>
      <c r="B7" s="27" t="s">
        <v>4</v>
      </c>
      <c r="C7" s="14" t="s">
        <v>3</v>
      </c>
      <c r="D7" s="245"/>
      <c r="E7" s="245"/>
      <c r="F7" s="245"/>
      <c r="G7" s="9">
        <f>+G48</f>
        <v>0</v>
      </c>
      <c r="I7"/>
      <c r="J7"/>
      <c r="K7"/>
      <c r="L7"/>
    </row>
    <row r="8" spans="1:12" s="18" customFormat="1" ht="15" x14ac:dyDescent="0.2">
      <c r="A8" s="25"/>
      <c r="B8" s="27" t="s">
        <v>6</v>
      </c>
      <c r="C8" s="14" t="s">
        <v>5</v>
      </c>
      <c r="D8" s="245"/>
      <c r="E8" s="245"/>
      <c r="F8" s="245"/>
      <c r="G8" s="9">
        <f>+G64</f>
        <v>0</v>
      </c>
      <c r="I8"/>
      <c r="J8"/>
      <c r="K8"/>
      <c r="L8"/>
    </row>
    <row r="9" spans="1:12" s="18" customFormat="1" ht="15.75" thickBot="1" x14ac:dyDescent="0.25">
      <c r="A9" s="25"/>
      <c r="B9" s="28" t="s">
        <v>16</v>
      </c>
      <c r="C9" s="15" t="s">
        <v>7</v>
      </c>
      <c r="D9" s="246"/>
      <c r="E9" s="246"/>
      <c r="F9" s="246"/>
      <c r="G9" s="10">
        <f>+G77</f>
        <v>0</v>
      </c>
      <c r="I9"/>
      <c r="J9"/>
      <c r="K9"/>
      <c r="L9"/>
    </row>
    <row r="10" spans="1:12" s="18" customFormat="1" ht="16.5" thickTop="1" thickBot="1" x14ac:dyDescent="0.25">
      <c r="A10" s="25"/>
      <c r="B10" s="32"/>
      <c r="C10" s="33" t="s">
        <v>24</v>
      </c>
      <c r="D10" s="247"/>
      <c r="E10" s="247"/>
      <c r="F10" s="247"/>
      <c r="G10" s="34">
        <f>SUM(G5:G9)</f>
        <v>0</v>
      </c>
      <c r="I10"/>
      <c r="J10"/>
      <c r="K10"/>
      <c r="L10"/>
    </row>
    <row r="11" spans="1:12" s="18" customFormat="1" x14ac:dyDescent="0.2">
      <c r="A11" s="25"/>
      <c r="B11" s="29" t="s">
        <v>0</v>
      </c>
      <c r="C11" s="11" t="s">
        <v>8</v>
      </c>
      <c r="D11"/>
      <c r="E11" s="2"/>
      <c r="F11" s="2"/>
      <c r="G11" s="2"/>
      <c r="I11"/>
      <c r="J11"/>
      <c r="K11"/>
      <c r="L11"/>
    </row>
    <row r="12" spans="1:12" ht="15" x14ac:dyDescent="0.25">
      <c r="B12" s="56"/>
      <c r="C12" s="50"/>
      <c r="D12" s="38"/>
      <c r="E12" s="45"/>
      <c r="F12" s="45"/>
      <c r="G12" s="45"/>
    </row>
    <row r="13" spans="1:12" s="18" customFormat="1" ht="15.75" customHeight="1" x14ac:dyDescent="0.25">
      <c r="A13" s="25"/>
      <c r="B13" s="56">
        <v>1</v>
      </c>
      <c r="C13" s="44" t="s">
        <v>25</v>
      </c>
      <c r="D13" s="38" t="s">
        <v>9</v>
      </c>
      <c r="E13" s="45">
        <v>67.5</v>
      </c>
      <c r="F13" s="39"/>
      <c r="G13" s="45">
        <f>+E13*F13</f>
        <v>0</v>
      </c>
      <c r="I13"/>
      <c r="J13"/>
      <c r="K13"/>
      <c r="L13"/>
    </row>
    <row r="14" spans="1:12" s="18" customFormat="1" ht="15" x14ac:dyDescent="0.25">
      <c r="A14" s="25"/>
      <c r="B14" s="56"/>
      <c r="C14" s="83"/>
      <c r="D14" s="38"/>
      <c r="E14" s="45"/>
      <c r="F14" s="39"/>
      <c r="G14" s="45"/>
      <c r="I14"/>
      <c r="J14"/>
      <c r="K14"/>
      <c r="L14"/>
    </row>
    <row r="15" spans="1:12" s="18" customFormat="1" ht="30" x14ac:dyDescent="0.25">
      <c r="A15" s="25"/>
      <c r="B15" s="56">
        <v>2</v>
      </c>
      <c r="C15" s="44" t="s">
        <v>17</v>
      </c>
      <c r="D15" s="38" t="s">
        <v>10</v>
      </c>
      <c r="E15" s="45">
        <v>16</v>
      </c>
      <c r="F15" s="39"/>
      <c r="G15" s="45">
        <f>+E15*F15</f>
        <v>0</v>
      </c>
      <c r="I15"/>
      <c r="J15"/>
      <c r="K15"/>
      <c r="L15"/>
    </row>
    <row r="16" spans="1:12" s="18" customFormat="1" ht="15" x14ac:dyDescent="0.25">
      <c r="A16" s="25"/>
      <c r="B16" s="56"/>
      <c r="C16" s="44"/>
      <c r="D16" s="38"/>
      <c r="E16" s="45"/>
      <c r="F16" s="39"/>
      <c r="G16" s="45"/>
      <c r="I16"/>
      <c r="J16"/>
      <c r="K16"/>
      <c r="L16"/>
    </row>
    <row r="17" spans="1:12" s="18" customFormat="1" ht="45" x14ac:dyDescent="0.25">
      <c r="A17" s="25"/>
      <c r="B17" s="56">
        <v>3</v>
      </c>
      <c r="C17" s="44" t="s">
        <v>43</v>
      </c>
      <c r="D17" s="38" t="s">
        <v>10</v>
      </c>
      <c r="E17" s="45">
        <v>8</v>
      </c>
      <c r="F17" s="39"/>
      <c r="G17" s="45">
        <f>+E17*F17</f>
        <v>0</v>
      </c>
      <c r="I17"/>
      <c r="J17"/>
      <c r="K17"/>
      <c r="L17"/>
    </row>
    <row r="18" spans="1:12" s="18" customFormat="1" ht="15" x14ac:dyDescent="0.25">
      <c r="A18" s="25"/>
      <c r="B18" s="56"/>
      <c r="C18" s="44"/>
      <c r="D18" s="38"/>
      <c r="E18" s="45"/>
      <c r="F18" s="39"/>
      <c r="G18" s="45"/>
      <c r="I18"/>
      <c r="J18"/>
      <c r="K18"/>
      <c r="L18"/>
    </row>
    <row r="19" spans="1:12" s="18" customFormat="1" x14ac:dyDescent="0.2">
      <c r="A19" s="25"/>
      <c r="B19" s="17"/>
      <c r="C19" s="16" t="s">
        <v>12</v>
      </c>
      <c r="D19" s="1"/>
      <c r="E19" s="3"/>
      <c r="F19" s="3"/>
      <c r="G19" s="7">
        <f>SUM(G13:G18)</f>
        <v>0</v>
      </c>
      <c r="I19"/>
      <c r="J19"/>
      <c r="K19"/>
      <c r="L19"/>
    </row>
    <row r="20" spans="1:12" s="18" customFormat="1" x14ac:dyDescent="0.2">
      <c r="A20" s="25"/>
      <c r="B20" s="17"/>
      <c r="C20" s="21"/>
      <c r="D20" s="22"/>
      <c r="E20" s="23"/>
      <c r="F20" s="23"/>
      <c r="G20" s="24"/>
      <c r="I20"/>
      <c r="J20"/>
      <c r="K20"/>
      <c r="L20"/>
    </row>
    <row r="21" spans="1:12" s="18" customFormat="1" x14ac:dyDescent="0.2">
      <c r="A21" s="25"/>
      <c r="B21" s="29" t="s">
        <v>2</v>
      </c>
      <c r="C21" s="21" t="s">
        <v>30</v>
      </c>
      <c r="D21" s="22"/>
      <c r="E21" s="23"/>
      <c r="F21" s="23"/>
      <c r="G21" s="24"/>
      <c r="I21"/>
      <c r="J21"/>
      <c r="K21"/>
      <c r="L21"/>
    </row>
    <row r="22" spans="1:12" s="18" customFormat="1" x14ac:dyDescent="0.2">
      <c r="A22" s="25"/>
      <c r="B22" s="17"/>
      <c r="C22" s="21"/>
      <c r="D22" s="22"/>
      <c r="E22" s="23"/>
      <c r="F22" s="23"/>
      <c r="G22" s="24"/>
      <c r="I22"/>
      <c r="J22"/>
      <c r="K22"/>
      <c r="L22"/>
    </row>
    <row r="23" spans="1:12" s="18" customFormat="1" ht="30" x14ac:dyDescent="0.25">
      <c r="A23" s="25"/>
      <c r="B23" s="56">
        <v>1</v>
      </c>
      <c r="C23" s="52" t="s">
        <v>206</v>
      </c>
      <c r="D23" s="55" t="s">
        <v>9</v>
      </c>
      <c r="E23" s="66">
        <v>44</v>
      </c>
      <c r="F23" s="39"/>
      <c r="G23" s="45">
        <f>F23*E23</f>
        <v>0</v>
      </c>
      <c r="I23"/>
      <c r="J23"/>
      <c r="K23"/>
      <c r="L23"/>
    </row>
    <row r="24" spans="1:12" s="18" customFormat="1" ht="15" x14ac:dyDescent="0.25">
      <c r="A24" s="25"/>
      <c r="B24" s="56"/>
      <c r="C24" s="52"/>
      <c r="D24" s="55"/>
      <c r="E24" s="66"/>
      <c r="F24" s="39"/>
      <c r="G24" s="45"/>
      <c r="I24"/>
      <c r="J24"/>
      <c r="K24"/>
      <c r="L24"/>
    </row>
    <row r="25" spans="1:12" s="18" customFormat="1" ht="90" x14ac:dyDescent="0.25">
      <c r="A25" s="25"/>
      <c r="B25" s="56">
        <v>2</v>
      </c>
      <c r="C25" s="52" t="s">
        <v>42</v>
      </c>
      <c r="D25" s="38" t="s">
        <v>49</v>
      </c>
      <c r="E25" s="66">
        <v>29</v>
      </c>
      <c r="F25" s="39"/>
      <c r="G25" s="45">
        <f>F25*E25</f>
        <v>0</v>
      </c>
      <c r="I25"/>
      <c r="J25"/>
      <c r="K25"/>
      <c r="L25"/>
    </row>
    <row r="26" spans="1:12" s="18" customFormat="1" ht="15" x14ac:dyDescent="0.25">
      <c r="A26" s="25"/>
      <c r="B26" s="56"/>
      <c r="C26" s="52"/>
      <c r="D26" s="38"/>
      <c r="E26" s="66"/>
      <c r="F26" s="39"/>
      <c r="G26" s="45"/>
      <c r="I26"/>
      <c r="J26"/>
      <c r="K26"/>
      <c r="L26"/>
    </row>
    <row r="27" spans="1:12" s="18" customFormat="1" ht="60" x14ac:dyDescent="0.25">
      <c r="A27" s="25"/>
      <c r="B27" s="56">
        <v>3</v>
      </c>
      <c r="C27" s="52" t="s">
        <v>246</v>
      </c>
      <c r="D27" s="38" t="s">
        <v>49</v>
      </c>
      <c r="E27" s="23">
        <v>3</v>
      </c>
      <c r="F27" s="39"/>
      <c r="G27" s="45">
        <f>F27*E27</f>
        <v>0</v>
      </c>
      <c r="I27"/>
      <c r="J27"/>
      <c r="K27"/>
      <c r="L27"/>
    </row>
    <row r="28" spans="1:12" s="18" customFormat="1" ht="15" x14ac:dyDescent="0.25">
      <c r="A28" s="25"/>
      <c r="B28" s="56"/>
      <c r="C28" s="52"/>
      <c r="D28" s="55"/>
      <c r="E28" s="66"/>
      <c r="F28" s="39"/>
      <c r="G28" s="45"/>
      <c r="I28"/>
      <c r="J28"/>
      <c r="K28"/>
      <c r="L28"/>
    </row>
    <row r="29" spans="1:12" s="18" customFormat="1" x14ac:dyDescent="0.2">
      <c r="A29" s="25"/>
      <c r="B29" s="17"/>
      <c r="C29" s="16" t="s">
        <v>31</v>
      </c>
      <c r="D29" s="1"/>
      <c r="E29" s="3"/>
      <c r="F29" s="3"/>
      <c r="G29" s="7">
        <f>SUM(G23:G28)</f>
        <v>0</v>
      </c>
      <c r="I29"/>
      <c r="J29"/>
      <c r="K29"/>
      <c r="L29"/>
    </row>
    <row r="30" spans="1:12" s="18" customFormat="1" ht="15" x14ac:dyDescent="0.25">
      <c r="A30" s="25"/>
      <c r="B30" s="17"/>
      <c r="C30" s="21"/>
      <c r="D30" s="22"/>
      <c r="E30" s="23"/>
      <c r="F30" s="23"/>
      <c r="G30" s="45"/>
      <c r="I30"/>
      <c r="J30"/>
      <c r="K30"/>
      <c r="L30"/>
    </row>
    <row r="31" spans="1:12" s="18" customFormat="1" ht="15" x14ac:dyDescent="0.25">
      <c r="A31" s="25"/>
      <c r="B31" s="29" t="s">
        <v>4</v>
      </c>
      <c r="C31" s="11" t="s">
        <v>11</v>
      </c>
      <c r="D31"/>
      <c r="E31" s="2"/>
      <c r="F31" s="2"/>
      <c r="G31" s="45"/>
      <c r="I31"/>
      <c r="J31"/>
      <c r="K31"/>
      <c r="L31"/>
    </row>
    <row r="32" spans="1:12" s="18" customFormat="1" ht="15" x14ac:dyDescent="0.25">
      <c r="A32" s="25"/>
      <c r="B32" s="57"/>
      <c r="C32" s="84"/>
      <c r="D32" s="38"/>
      <c r="E32" s="45"/>
      <c r="F32" s="45"/>
      <c r="G32" s="45"/>
      <c r="I32"/>
      <c r="J32"/>
      <c r="K32"/>
      <c r="L32"/>
    </row>
    <row r="33" spans="2:10" ht="90" x14ac:dyDescent="0.25">
      <c r="B33" s="56">
        <v>1</v>
      </c>
      <c r="C33" s="44" t="s">
        <v>112</v>
      </c>
      <c r="D33" s="38"/>
      <c r="E33" s="45"/>
      <c r="F33" s="39"/>
      <c r="G33" s="45"/>
    </row>
    <row r="34" spans="2:10" ht="18" x14ac:dyDescent="0.25">
      <c r="B34" s="56"/>
      <c r="C34" s="44" t="s">
        <v>51</v>
      </c>
      <c r="D34" s="38" t="s">
        <v>48</v>
      </c>
      <c r="E34" s="45">
        <f>ROUND(0.3*H34,1)</f>
        <v>22.5</v>
      </c>
      <c r="F34" s="39"/>
      <c r="G34" s="45">
        <f>F34*E34</f>
        <v>0</v>
      </c>
      <c r="H34" s="18">
        <v>75</v>
      </c>
    </row>
    <row r="35" spans="2:10" ht="15" x14ac:dyDescent="0.25">
      <c r="B35" s="56"/>
      <c r="C35" s="44"/>
      <c r="D35" s="38"/>
      <c r="E35" s="45"/>
      <c r="F35" s="39"/>
      <c r="G35" s="45"/>
      <c r="J35" s="18"/>
    </row>
    <row r="36" spans="2:10" ht="18" x14ac:dyDescent="0.25">
      <c r="B36" s="56"/>
      <c r="C36" s="44" t="s">
        <v>56</v>
      </c>
      <c r="D36" s="38" t="s">
        <v>48</v>
      </c>
      <c r="E36" s="45">
        <f>ROUND(0.6*H34,1)</f>
        <v>45</v>
      </c>
      <c r="F36" s="39"/>
      <c r="G36" s="45">
        <f>F36*E36</f>
        <v>0</v>
      </c>
      <c r="I36" s="18"/>
      <c r="J36" s="18"/>
    </row>
    <row r="37" spans="2:10" ht="15" x14ac:dyDescent="0.25">
      <c r="B37" s="56"/>
      <c r="C37" s="44"/>
      <c r="D37" s="38"/>
      <c r="E37" s="45"/>
      <c r="F37" s="39"/>
      <c r="G37" s="45"/>
      <c r="I37" s="18"/>
      <c r="J37" s="18"/>
    </row>
    <row r="38" spans="2:10" ht="18" x14ac:dyDescent="0.25">
      <c r="B38" s="56"/>
      <c r="C38" s="44" t="s">
        <v>55</v>
      </c>
      <c r="D38" s="38" t="s">
        <v>48</v>
      </c>
      <c r="E38" s="45">
        <f>ROUND(0.1*H34,1)</f>
        <v>7.5</v>
      </c>
      <c r="F38" s="39"/>
      <c r="G38" s="45">
        <f>F38*E38</f>
        <v>0</v>
      </c>
      <c r="I38" s="18"/>
      <c r="J38" s="18"/>
    </row>
    <row r="39" spans="2:10" ht="15" x14ac:dyDescent="0.25">
      <c r="B39" s="56"/>
      <c r="C39" s="44"/>
      <c r="D39" s="38"/>
      <c r="E39" s="45"/>
      <c r="F39" s="85"/>
      <c r="G39" s="45"/>
      <c r="I39" s="18"/>
      <c r="J39" s="18"/>
    </row>
    <row r="40" spans="2:10" ht="30" x14ac:dyDescent="0.25">
      <c r="B40" s="56">
        <v>2</v>
      </c>
      <c r="C40" s="44" t="s">
        <v>26</v>
      </c>
      <c r="D40" s="38" t="s">
        <v>49</v>
      </c>
      <c r="E40" s="45">
        <v>45</v>
      </c>
      <c r="F40" s="39"/>
      <c r="G40" s="45">
        <f>F40*E40</f>
        <v>0</v>
      </c>
    </row>
    <row r="41" spans="2:10" ht="15" x14ac:dyDescent="0.25">
      <c r="B41" s="56"/>
      <c r="C41" s="44"/>
      <c r="D41" s="38"/>
      <c r="E41" s="45"/>
      <c r="F41" s="39"/>
      <c r="G41" s="45"/>
    </row>
    <row r="42" spans="2:10" ht="60" x14ac:dyDescent="0.25">
      <c r="B42" s="56">
        <v>3</v>
      </c>
      <c r="C42" s="44" t="s">
        <v>255</v>
      </c>
      <c r="D42" s="38" t="s">
        <v>48</v>
      </c>
      <c r="E42" s="45">
        <v>17</v>
      </c>
      <c r="F42" s="39"/>
      <c r="G42" s="45">
        <f>F42*E42</f>
        <v>0</v>
      </c>
    </row>
    <row r="43" spans="2:10" ht="15" x14ac:dyDescent="0.25">
      <c r="B43" s="56"/>
      <c r="C43" s="44"/>
      <c r="D43" s="38"/>
      <c r="E43" s="45"/>
      <c r="F43" s="39"/>
      <c r="G43" s="45"/>
    </row>
    <row r="44" spans="2:10" ht="75" x14ac:dyDescent="0.25">
      <c r="B44" s="56">
        <v>4</v>
      </c>
      <c r="C44" s="44" t="s">
        <v>248</v>
      </c>
      <c r="D44" s="38" t="s">
        <v>48</v>
      </c>
      <c r="E44" s="45">
        <v>35</v>
      </c>
      <c r="F44" s="39"/>
      <c r="G44" s="45">
        <f>+E44*F44</f>
        <v>0</v>
      </c>
      <c r="H44" s="35"/>
    </row>
    <row r="45" spans="2:10" ht="15" x14ac:dyDescent="0.25">
      <c r="B45" s="56"/>
      <c r="C45" s="44"/>
      <c r="D45" s="38"/>
      <c r="E45" s="45"/>
      <c r="F45" s="39"/>
      <c r="G45" s="45"/>
      <c r="H45" s="35"/>
    </row>
    <row r="46" spans="2:10" ht="60" x14ac:dyDescent="0.25">
      <c r="B46" s="56">
        <v>5</v>
      </c>
      <c r="C46" s="44" t="s">
        <v>249</v>
      </c>
      <c r="D46" s="38" t="s">
        <v>48</v>
      </c>
      <c r="E46" s="45">
        <v>20</v>
      </c>
      <c r="F46" s="39"/>
      <c r="G46" s="45">
        <f>+E46*F46</f>
        <v>0</v>
      </c>
      <c r="H46" s="35"/>
    </row>
    <row r="47" spans="2:10" ht="15" x14ac:dyDescent="0.25">
      <c r="B47" s="56"/>
      <c r="C47" s="44"/>
      <c r="D47" s="38"/>
      <c r="E47" s="45"/>
      <c r="F47" s="39"/>
      <c r="G47" s="45"/>
      <c r="H47" s="35"/>
    </row>
    <row r="48" spans="2:10" x14ac:dyDescent="0.2">
      <c r="C48" s="16" t="s">
        <v>13</v>
      </c>
      <c r="D48" s="1"/>
      <c r="E48" s="3"/>
      <c r="F48" s="3"/>
      <c r="G48" s="7">
        <f>SUM(G33:G47)</f>
        <v>0</v>
      </c>
    </row>
    <row r="50" spans="2:7" x14ac:dyDescent="0.2">
      <c r="B50" s="29" t="s">
        <v>6</v>
      </c>
      <c r="C50" s="11" t="s">
        <v>5</v>
      </c>
    </row>
    <row r="51" spans="2:7" x14ac:dyDescent="0.2">
      <c r="B51" s="29"/>
      <c r="C51" s="11"/>
    </row>
    <row r="52" spans="2:7" ht="75" x14ac:dyDescent="0.25">
      <c r="B52" s="56">
        <v>1</v>
      </c>
      <c r="C52" s="44" t="s">
        <v>213</v>
      </c>
      <c r="D52" s="38" t="s">
        <v>9</v>
      </c>
      <c r="E52" s="45">
        <f>E13</f>
        <v>67.5</v>
      </c>
      <c r="F52" s="39"/>
      <c r="G52" s="45">
        <f>+E52*F52</f>
        <v>0</v>
      </c>
    </row>
    <row r="53" spans="2:7" ht="15" x14ac:dyDescent="0.25">
      <c r="B53" s="56"/>
      <c r="C53" s="44"/>
      <c r="D53" s="38"/>
      <c r="E53" s="45"/>
      <c r="F53" s="39"/>
      <c r="G53" s="45"/>
    </row>
    <row r="54" spans="2:7" ht="90" customHeight="1" x14ac:dyDescent="0.25">
      <c r="B54" s="56">
        <v>2</v>
      </c>
      <c r="C54" s="44" t="s">
        <v>39</v>
      </c>
      <c r="D54" s="38"/>
      <c r="E54" s="45"/>
      <c r="F54" s="39"/>
      <c r="G54" s="45"/>
    </row>
    <row r="55" spans="2:7" ht="15" x14ac:dyDescent="0.25">
      <c r="B55" s="56"/>
      <c r="C55" s="50" t="s">
        <v>44</v>
      </c>
      <c r="D55" s="38" t="s">
        <v>10</v>
      </c>
      <c r="E55" s="45">
        <v>6</v>
      </c>
      <c r="F55" s="39"/>
      <c r="G55" s="45">
        <f>+E55*F55</f>
        <v>0</v>
      </c>
    </row>
    <row r="56" spans="2:7" ht="15" x14ac:dyDescent="0.25">
      <c r="B56" s="56"/>
      <c r="C56" s="50" t="s">
        <v>45</v>
      </c>
      <c r="D56" s="38" t="s">
        <v>10</v>
      </c>
      <c r="E56" s="45">
        <v>2</v>
      </c>
      <c r="F56" s="39"/>
      <c r="G56" s="45">
        <f>+E56*F56</f>
        <v>0</v>
      </c>
    </row>
    <row r="57" spans="2:7" ht="15" x14ac:dyDescent="0.25">
      <c r="B57" s="56"/>
      <c r="C57" s="50"/>
      <c r="D57" s="38"/>
      <c r="E57" s="45"/>
      <c r="F57" s="39"/>
      <c r="G57" s="45"/>
    </row>
    <row r="58" spans="2:7" ht="90" x14ac:dyDescent="0.25">
      <c r="B58" s="56">
        <v>3</v>
      </c>
      <c r="C58" s="44" t="s">
        <v>252</v>
      </c>
      <c r="D58" s="38" t="s">
        <v>10</v>
      </c>
      <c r="E58" s="45">
        <v>8</v>
      </c>
      <c r="F58" s="39"/>
      <c r="G58" s="45">
        <f>+E58*F58</f>
        <v>0</v>
      </c>
    </row>
    <row r="59" spans="2:7" ht="15" x14ac:dyDescent="0.25">
      <c r="B59" s="56"/>
      <c r="C59" s="44"/>
      <c r="D59" s="38"/>
      <c r="E59" s="45"/>
      <c r="F59" s="39"/>
      <c r="G59" s="45"/>
    </row>
    <row r="60" spans="2:7" ht="30" x14ac:dyDescent="0.25">
      <c r="B60" s="56">
        <v>4</v>
      </c>
      <c r="C60" s="44" t="s">
        <v>214</v>
      </c>
      <c r="D60" s="38" t="s">
        <v>10</v>
      </c>
      <c r="E60" s="45">
        <v>8</v>
      </c>
      <c r="F60" s="39"/>
      <c r="G60" s="45">
        <f>+E60*F60</f>
        <v>0</v>
      </c>
    </row>
    <row r="61" spans="2:7" ht="15" x14ac:dyDescent="0.25">
      <c r="B61" s="56"/>
      <c r="C61" s="44"/>
      <c r="D61" s="38"/>
      <c r="E61" s="45"/>
      <c r="F61" s="39"/>
      <c r="G61" s="45"/>
    </row>
    <row r="62" spans="2:7" ht="45" x14ac:dyDescent="0.25">
      <c r="B62" s="56">
        <v>5</v>
      </c>
      <c r="C62" s="44" t="s">
        <v>221</v>
      </c>
      <c r="D62" s="38" t="s">
        <v>10</v>
      </c>
      <c r="E62" s="45">
        <v>1</v>
      </c>
      <c r="F62" s="39"/>
      <c r="G62" s="45">
        <f>+E62*F62</f>
        <v>0</v>
      </c>
    </row>
    <row r="63" spans="2:7" x14ac:dyDescent="0.2">
      <c r="F63" s="4"/>
      <c r="G63" s="5"/>
    </row>
    <row r="64" spans="2:7" x14ac:dyDescent="0.2">
      <c r="C64" s="16" t="s">
        <v>14</v>
      </c>
      <c r="D64" s="1"/>
      <c r="E64" s="3"/>
      <c r="F64" s="3"/>
      <c r="G64" s="7">
        <f>SUM(G52:G63)</f>
        <v>0</v>
      </c>
    </row>
    <row r="65" spans="1:12" x14ac:dyDescent="0.2">
      <c r="C65" s="11"/>
      <c r="G65" s="6"/>
    </row>
    <row r="66" spans="1:12" x14ac:dyDescent="0.2">
      <c r="B66" s="29" t="s">
        <v>16</v>
      </c>
      <c r="C66" s="11" t="s">
        <v>7</v>
      </c>
      <c r="L66" s="12"/>
    </row>
    <row r="67" spans="1:12" x14ac:dyDescent="0.2">
      <c r="B67" s="29"/>
      <c r="C67" s="11"/>
      <c r="L67" s="12"/>
    </row>
    <row r="68" spans="1:12" ht="30" x14ac:dyDescent="0.25">
      <c r="B68" s="56">
        <v>1</v>
      </c>
      <c r="C68" s="44" t="s">
        <v>62</v>
      </c>
      <c r="D68" s="38" t="s">
        <v>49</v>
      </c>
      <c r="E68" s="45">
        <f>E25</f>
        <v>29</v>
      </c>
      <c r="F68" s="39"/>
      <c r="G68" s="45">
        <f t="shared" ref="G68:G76" si="0">+E68*F68</f>
        <v>0</v>
      </c>
      <c r="L68" s="12"/>
    </row>
    <row r="69" spans="1:12" ht="15" x14ac:dyDescent="0.25">
      <c r="B69" s="56"/>
      <c r="C69" s="44"/>
      <c r="D69" s="38"/>
      <c r="E69" s="45"/>
      <c r="F69" s="39"/>
      <c r="G69" s="45"/>
      <c r="L69" s="12"/>
    </row>
    <row r="70" spans="1:12" ht="30" x14ac:dyDescent="0.25">
      <c r="B70" s="56">
        <v>2</v>
      </c>
      <c r="C70" s="44" t="s">
        <v>61</v>
      </c>
      <c r="D70" s="38" t="s">
        <v>9</v>
      </c>
      <c r="E70" s="45">
        <f>E23</f>
        <v>44</v>
      </c>
      <c r="F70" s="39"/>
      <c r="G70" s="45">
        <f t="shared" si="0"/>
        <v>0</v>
      </c>
      <c r="L70" s="12"/>
    </row>
    <row r="71" spans="1:12" ht="15" x14ac:dyDescent="0.25">
      <c r="B71" s="56"/>
      <c r="C71" s="44"/>
      <c r="D71" s="38"/>
      <c r="E71" s="45"/>
      <c r="F71" s="39"/>
      <c r="G71" s="45"/>
      <c r="L71" s="12"/>
    </row>
    <row r="72" spans="1:12" ht="30" x14ac:dyDescent="0.25">
      <c r="B72" s="56">
        <v>3</v>
      </c>
      <c r="C72" s="44" t="s">
        <v>33</v>
      </c>
      <c r="D72" s="38" t="s">
        <v>49</v>
      </c>
      <c r="E72" s="45">
        <f>E68</f>
        <v>29</v>
      </c>
      <c r="F72" s="39"/>
      <c r="G72" s="45">
        <f t="shared" si="0"/>
        <v>0</v>
      </c>
      <c r="L72" s="12"/>
    </row>
    <row r="73" spans="1:12" ht="15" x14ac:dyDescent="0.25">
      <c r="B73" s="56"/>
      <c r="C73" s="44"/>
      <c r="D73" s="38"/>
      <c r="E73" s="45"/>
      <c r="F73" s="39"/>
      <c r="G73" s="45"/>
      <c r="L73" s="12"/>
    </row>
    <row r="74" spans="1:12" ht="31.5" customHeight="1" x14ac:dyDescent="0.25">
      <c r="B74" s="56">
        <v>4</v>
      </c>
      <c r="C74" s="44" t="s">
        <v>63</v>
      </c>
      <c r="D74" s="38" t="s">
        <v>49</v>
      </c>
      <c r="E74" s="45">
        <f>E72+E27</f>
        <v>32</v>
      </c>
      <c r="F74" s="39"/>
      <c r="G74" s="45">
        <f t="shared" si="0"/>
        <v>0</v>
      </c>
      <c r="L74" s="12"/>
    </row>
    <row r="75" spans="1:12" ht="15" x14ac:dyDescent="0.25">
      <c r="B75" s="56"/>
      <c r="C75" s="44"/>
      <c r="D75" s="38"/>
      <c r="E75" s="45"/>
      <c r="F75" s="39"/>
      <c r="G75" s="45"/>
      <c r="L75" s="12"/>
    </row>
    <row r="76" spans="1:12" ht="30" x14ac:dyDescent="0.25">
      <c r="B76" s="56">
        <v>5</v>
      </c>
      <c r="C76" s="44" t="s">
        <v>34</v>
      </c>
      <c r="D76" s="38" t="s">
        <v>49</v>
      </c>
      <c r="E76" s="45">
        <f>E74</f>
        <v>32</v>
      </c>
      <c r="F76" s="39"/>
      <c r="G76" s="45">
        <f t="shared" si="0"/>
        <v>0</v>
      </c>
      <c r="L76" s="12"/>
    </row>
    <row r="77" spans="1:12" s="18" customFormat="1" x14ac:dyDescent="0.2">
      <c r="A77" s="25"/>
      <c r="B77" s="17"/>
      <c r="C77" s="16" t="s">
        <v>15</v>
      </c>
      <c r="D77" s="1"/>
      <c r="E77" s="3"/>
      <c r="F77" s="3"/>
      <c r="G77" s="7">
        <f>SUM(G67:G76)</f>
        <v>0</v>
      </c>
      <c r="I77"/>
      <c r="J77"/>
      <c r="K77"/>
      <c r="L77"/>
    </row>
    <row r="82" spans="1:12" s="18" customFormat="1" x14ac:dyDescent="0.2">
      <c r="A82" s="25"/>
      <c r="B82" s="17"/>
      <c r="C82"/>
      <c r="D82"/>
      <c r="E82" s="2"/>
      <c r="F82" s="2"/>
      <c r="G82" s="2"/>
      <c r="I82"/>
      <c r="J82"/>
      <c r="K82"/>
      <c r="L82"/>
    </row>
    <row r="83" spans="1:12" s="18" customFormat="1" x14ac:dyDescent="0.2">
      <c r="A83" s="25"/>
      <c r="B83" s="17"/>
      <c r="C83"/>
      <c r="D83"/>
      <c r="E83" s="2"/>
      <c r="F83" s="2"/>
      <c r="G83" s="2"/>
      <c r="I83"/>
      <c r="J83"/>
      <c r="K83"/>
      <c r="L83"/>
    </row>
    <row r="96" spans="1:12" x14ac:dyDescent="0.2">
      <c r="C96" s="20"/>
    </row>
  </sheetData>
  <mergeCells count="10">
    <mergeCell ref="D7:F7"/>
    <mergeCell ref="D8:F8"/>
    <mergeCell ref="D9:F9"/>
    <mergeCell ref="D10:F10"/>
    <mergeCell ref="B1:G1"/>
    <mergeCell ref="B2:G2"/>
    <mergeCell ref="B3:G3"/>
    <mergeCell ref="B4:G4"/>
    <mergeCell ref="D5:F5"/>
    <mergeCell ref="D6:F6"/>
  </mergeCells>
  <printOptions gridLines="1"/>
  <pageMargins left="1.1023622047244095" right="0.19685039370078741" top="0.70866141732283472" bottom="0.47244094488188981" header="0" footer="0"/>
  <pageSetup paperSize="9" orientation="portrait" r:id="rId1"/>
  <headerFooter alignWithMargins="0">
    <oddHeader>&amp;L&amp;"Arial Narrow,Navadno"&amp;9KANALIZACIJA MALE ŽABLJE&amp;C&amp;"Arial Narrow,Navadno"&amp;9FC3 - HIŠNI PRIKLJUČKI&amp;R&amp;"Arial Narrow,Navadno"&amp;9DETAJL INFRASTRUKTURA d.o.o., NA PRODU 13, Vipava</oddHeader>
    <oddFooter>&amp;C&amp;9stran&amp;P</oddFooter>
  </headerFooter>
  <rowBreaks count="2" manualBreakCount="2">
    <brk id="10" min="1" max="6" man="1"/>
    <brk id="65" min="1" max="6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L118"/>
  <sheetViews>
    <sheetView view="pageBreakPreview" zoomScaleNormal="100" zoomScaleSheetLayoutView="100" workbookViewId="0">
      <selection activeCell="G12" sqref="G12"/>
    </sheetView>
  </sheetViews>
  <sheetFormatPr defaultRowHeight="12.75" x14ac:dyDescent="0.2"/>
  <cols>
    <col min="1" max="1" width="9.140625" style="25"/>
    <col min="2" max="2" width="6.7109375" style="17" customWidth="1"/>
    <col min="3" max="3" width="42.7109375" style="12" customWidth="1"/>
    <col min="4" max="4" width="8.140625" customWidth="1"/>
    <col min="5" max="5" width="9.140625" style="2" customWidth="1"/>
    <col min="6" max="6" width="9.42578125" style="2" customWidth="1"/>
    <col min="7" max="7" width="13.85546875" style="2" customWidth="1"/>
    <col min="8" max="8" width="14.7109375" style="18" customWidth="1"/>
    <col min="9" max="10" width="11.7109375" bestFit="1" customWidth="1"/>
  </cols>
  <sheetData>
    <row r="1" spans="1:12" ht="38.25" customHeight="1" x14ac:dyDescent="0.25">
      <c r="B1" s="248" t="s">
        <v>53</v>
      </c>
      <c r="C1" s="249"/>
      <c r="D1" s="249"/>
      <c r="E1" s="249"/>
      <c r="F1" s="249"/>
      <c r="G1" s="249"/>
    </row>
    <row r="2" spans="1:12" ht="16.5" x14ac:dyDescent="0.25">
      <c r="B2" s="250" t="s">
        <v>228</v>
      </c>
      <c r="C2" s="250"/>
      <c r="D2" s="250"/>
      <c r="E2" s="250"/>
      <c r="F2" s="250"/>
      <c r="G2" s="250"/>
    </row>
    <row r="3" spans="1:12" ht="18" customHeight="1" x14ac:dyDescent="0.25">
      <c r="B3" s="250" t="s">
        <v>18</v>
      </c>
      <c r="C3" s="250"/>
      <c r="D3" s="250"/>
      <c r="E3" s="250"/>
      <c r="F3" s="250"/>
      <c r="G3" s="250"/>
    </row>
    <row r="4" spans="1:12" ht="13.5" thickBot="1" x14ac:dyDescent="0.25">
      <c r="B4" s="251"/>
      <c r="C4" s="251"/>
      <c r="D4" s="251"/>
      <c r="E4" s="251"/>
      <c r="F4" s="251"/>
      <c r="G4" s="251"/>
    </row>
    <row r="5" spans="1:12" ht="15" x14ac:dyDescent="0.2">
      <c r="B5" s="26" t="s">
        <v>0</v>
      </c>
      <c r="C5" s="13" t="s">
        <v>1</v>
      </c>
      <c r="D5" s="252"/>
      <c r="E5" s="252"/>
      <c r="F5" s="252"/>
      <c r="G5" s="8">
        <f>+G19</f>
        <v>0</v>
      </c>
    </row>
    <row r="6" spans="1:12" ht="15" x14ac:dyDescent="0.2">
      <c r="B6" s="27" t="s">
        <v>2</v>
      </c>
      <c r="C6" s="14" t="s">
        <v>30</v>
      </c>
      <c r="D6" s="245"/>
      <c r="E6" s="245"/>
      <c r="F6" s="245"/>
      <c r="G6" s="9">
        <f>G29</f>
        <v>0</v>
      </c>
    </row>
    <row r="7" spans="1:12" s="18" customFormat="1" ht="15" x14ac:dyDescent="0.2">
      <c r="A7" s="25"/>
      <c r="B7" s="27" t="s">
        <v>4</v>
      </c>
      <c r="C7" s="14" t="s">
        <v>3</v>
      </c>
      <c r="D7" s="245"/>
      <c r="E7" s="245"/>
      <c r="F7" s="245"/>
      <c r="G7" s="9">
        <f>+G65</f>
        <v>0</v>
      </c>
      <c r="I7"/>
      <c r="J7"/>
      <c r="K7"/>
      <c r="L7"/>
    </row>
    <row r="8" spans="1:12" s="18" customFormat="1" ht="15" x14ac:dyDescent="0.2">
      <c r="A8" s="25"/>
      <c r="B8" s="27" t="s">
        <v>6</v>
      </c>
      <c r="C8" s="14" t="s">
        <v>5</v>
      </c>
      <c r="D8" s="245"/>
      <c r="E8" s="245"/>
      <c r="F8" s="245"/>
      <c r="G8" s="9">
        <f>+G86</f>
        <v>0</v>
      </c>
      <c r="I8"/>
      <c r="J8"/>
      <c r="K8"/>
      <c r="L8"/>
    </row>
    <row r="9" spans="1:12" s="18" customFormat="1" ht="15.75" thickBot="1" x14ac:dyDescent="0.25">
      <c r="A9" s="25"/>
      <c r="B9" s="28" t="s">
        <v>16</v>
      </c>
      <c r="C9" s="15" t="s">
        <v>7</v>
      </c>
      <c r="D9" s="246"/>
      <c r="E9" s="246"/>
      <c r="F9" s="246"/>
      <c r="G9" s="10">
        <f>+G99</f>
        <v>0</v>
      </c>
      <c r="I9"/>
      <c r="J9"/>
      <c r="K9"/>
      <c r="L9"/>
    </row>
    <row r="10" spans="1:12" s="18" customFormat="1" ht="16.5" thickTop="1" thickBot="1" x14ac:dyDescent="0.25">
      <c r="A10" s="25"/>
      <c r="B10" s="32"/>
      <c r="C10" s="33" t="s">
        <v>24</v>
      </c>
      <c r="D10" s="247"/>
      <c r="E10" s="247"/>
      <c r="F10" s="247"/>
      <c r="G10" s="34">
        <f>SUM(G5:G9)</f>
        <v>0</v>
      </c>
      <c r="I10"/>
      <c r="J10"/>
      <c r="K10"/>
      <c r="L10"/>
    </row>
    <row r="11" spans="1:12" s="18" customFormat="1" x14ac:dyDescent="0.2">
      <c r="A11" s="25"/>
      <c r="B11" s="29" t="s">
        <v>0</v>
      </c>
      <c r="C11" s="11" t="s">
        <v>8</v>
      </c>
      <c r="D11"/>
      <c r="E11" s="2"/>
      <c r="F11" s="2"/>
      <c r="G11" s="2"/>
      <c r="I11"/>
      <c r="J11"/>
      <c r="K11"/>
      <c r="L11"/>
    </row>
    <row r="12" spans="1:12" ht="15" x14ac:dyDescent="0.25">
      <c r="B12" s="56"/>
      <c r="C12" s="50"/>
      <c r="D12" s="38"/>
      <c r="E12" s="45"/>
      <c r="F12" s="45"/>
      <c r="G12" s="45"/>
    </row>
    <row r="13" spans="1:12" s="18" customFormat="1" ht="15.75" customHeight="1" x14ac:dyDescent="0.25">
      <c r="A13" s="25"/>
      <c r="B13" s="56">
        <v>1</v>
      </c>
      <c r="C13" s="44" t="s">
        <v>25</v>
      </c>
      <c r="D13" s="38" t="s">
        <v>9</v>
      </c>
      <c r="E13" s="45">
        <v>71.5</v>
      </c>
      <c r="F13" s="39"/>
      <c r="G13" s="45">
        <f>+E13*F13</f>
        <v>0</v>
      </c>
      <c r="I13"/>
      <c r="J13"/>
      <c r="K13"/>
      <c r="L13"/>
    </row>
    <row r="14" spans="1:12" s="18" customFormat="1" ht="15" x14ac:dyDescent="0.25">
      <c r="A14" s="25"/>
      <c r="B14" s="56"/>
      <c r="C14" s="83"/>
      <c r="D14" s="38"/>
      <c r="E14" s="45"/>
      <c r="F14" s="39"/>
      <c r="G14" s="45"/>
      <c r="I14"/>
      <c r="J14"/>
      <c r="K14"/>
      <c r="L14"/>
    </row>
    <row r="15" spans="1:12" s="18" customFormat="1" ht="30" x14ac:dyDescent="0.25">
      <c r="A15" s="25"/>
      <c r="B15" s="56">
        <v>2</v>
      </c>
      <c r="C15" s="44" t="s">
        <v>17</v>
      </c>
      <c r="D15" s="38" t="s">
        <v>10</v>
      </c>
      <c r="E15" s="45">
        <v>16</v>
      </c>
      <c r="F15" s="39"/>
      <c r="G15" s="45">
        <f>+E15*F15</f>
        <v>0</v>
      </c>
      <c r="I15"/>
      <c r="J15"/>
      <c r="K15"/>
      <c r="L15"/>
    </row>
    <row r="16" spans="1:12" s="18" customFormat="1" ht="15" x14ac:dyDescent="0.25">
      <c r="A16" s="25"/>
      <c r="B16" s="56"/>
      <c r="C16" s="44"/>
      <c r="D16" s="38"/>
      <c r="E16" s="45"/>
      <c r="F16" s="39"/>
      <c r="G16" s="45"/>
      <c r="I16"/>
      <c r="J16"/>
      <c r="K16"/>
      <c r="L16"/>
    </row>
    <row r="17" spans="1:12" s="18" customFormat="1" ht="45" x14ac:dyDescent="0.25">
      <c r="A17" s="25"/>
      <c r="B17" s="56">
        <v>3</v>
      </c>
      <c r="C17" s="44" t="s">
        <v>43</v>
      </c>
      <c r="D17" s="38" t="s">
        <v>10</v>
      </c>
      <c r="E17" s="45">
        <v>7</v>
      </c>
      <c r="F17" s="39"/>
      <c r="G17" s="45">
        <f>+E17*F17</f>
        <v>0</v>
      </c>
      <c r="I17"/>
      <c r="J17"/>
      <c r="K17"/>
      <c r="L17"/>
    </row>
    <row r="18" spans="1:12" s="18" customFormat="1" ht="15" x14ac:dyDescent="0.25">
      <c r="A18" s="25"/>
      <c r="B18" s="56"/>
      <c r="C18" s="44"/>
      <c r="D18" s="38"/>
      <c r="E18" s="45"/>
      <c r="F18" s="39"/>
      <c r="G18" s="45"/>
      <c r="I18"/>
      <c r="J18"/>
      <c r="K18"/>
      <c r="L18"/>
    </row>
    <row r="19" spans="1:12" s="18" customFormat="1" x14ac:dyDescent="0.2">
      <c r="A19" s="25"/>
      <c r="B19" s="17"/>
      <c r="C19" s="16" t="s">
        <v>12</v>
      </c>
      <c r="D19" s="1"/>
      <c r="E19" s="3"/>
      <c r="F19" s="3"/>
      <c r="G19" s="7">
        <f>SUM(G13:G18)</f>
        <v>0</v>
      </c>
      <c r="I19"/>
      <c r="J19"/>
      <c r="K19"/>
      <c r="L19"/>
    </row>
    <row r="20" spans="1:12" s="18" customFormat="1" x14ac:dyDescent="0.2">
      <c r="A20" s="25"/>
      <c r="B20" s="17"/>
      <c r="C20" s="21"/>
      <c r="D20" s="22"/>
      <c r="E20" s="23"/>
      <c r="F20" s="23"/>
      <c r="G20" s="24"/>
      <c r="I20"/>
      <c r="J20"/>
      <c r="K20"/>
      <c r="L20"/>
    </row>
    <row r="21" spans="1:12" s="18" customFormat="1" x14ac:dyDescent="0.2">
      <c r="A21" s="25"/>
      <c r="B21" s="29" t="s">
        <v>2</v>
      </c>
      <c r="C21" s="21" t="s">
        <v>30</v>
      </c>
      <c r="D21" s="22"/>
      <c r="E21" s="23"/>
      <c r="F21" s="23"/>
      <c r="G21" s="24"/>
      <c r="I21"/>
      <c r="J21"/>
      <c r="K21"/>
      <c r="L21"/>
    </row>
    <row r="22" spans="1:12" s="18" customFormat="1" x14ac:dyDescent="0.2">
      <c r="A22" s="25"/>
      <c r="B22" s="17"/>
      <c r="C22" s="21"/>
      <c r="D22" s="22"/>
      <c r="E22" s="23"/>
      <c r="F22" s="23"/>
      <c r="G22" s="24"/>
      <c r="I22"/>
      <c r="J22"/>
      <c r="K22"/>
      <c r="L22"/>
    </row>
    <row r="23" spans="1:12" s="18" customFormat="1" ht="30" x14ac:dyDescent="0.25">
      <c r="A23" s="25"/>
      <c r="B23" s="56">
        <v>1</v>
      </c>
      <c r="C23" s="52" t="s">
        <v>206</v>
      </c>
      <c r="D23" s="55" t="s">
        <v>9</v>
      </c>
      <c r="E23" s="66">
        <v>19</v>
      </c>
      <c r="F23" s="39"/>
      <c r="G23" s="45">
        <f>F23*E23</f>
        <v>0</v>
      </c>
      <c r="I23"/>
      <c r="J23"/>
      <c r="K23"/>
      <c r="L23"/>
    </row>
    <row r="24" spans="1:12" s="18" customFormat="1" ht="15" x14ac:dyDescent="0.25">
      <c r="A24" s="25"/>
      <c r="B24" s="56"/>
      <c r="C24" s="52"/>
      <c r="D24" s="55"/>
      <c r="E24" s="66"/>
      <c r="F24" s="39"/>
      <c r="G24" s="45"/>
      <c r="I24"/>
      <c r="J24"/>
      <c r="K24"/>
      <c r="L24"/>
    </row>
    <row r="25" spans="1:12" s="18" customFormat="1" ht="90" x14ac:dyDescent="0.25">
      <c r="A25" s="25"/>
      <c r="B25" s="56">
        <v>2</v>
      </c>
      <c r="C25" s="52" t="s">
        <v>42</v>
      </c>
      <c r="D25" s="38" t="s">
        <v>49</v>
      </c>
      <c r="E25" s="66">
        <v>18</v>
      </c>
      <c r="F25" s="39"/>
      <c r="G25" s="45">
        <f>F25*E25</f>
        <v>0</v>
      </c>
      <c r="I25"/>
      <c r="J25"/>
      <c r="K25"/>
      <c r="L25"/>
    </row>
    <row r="26" spans="1:12" s="18" customFormat="1" ht="15" x14ac:dyDescent="0.25">
      <c r="A26" s="25"/>
      <c r="B26" s="56"/>
      <c r="C26" s="52"/>
      <c r="D26" s="38"/>
      <c r="E26" s="66"/>
      <c r="F26" s="39"/>
      <c r="G26" s="45"/>
      <c r="I26"/>
      <c r="J26"/>
      <c r="K26"/>
      <c r="L26"/>
    </row>
    <row r="27" spans="1:12" s="18" customFormat="1" ht="60" x14ac:dyDescent="0.25">
      <c r="A27" s="25"/>
      <c r="B27" s="56">
        <v>3</v>
      </c>
      <c r="C27" s="52" t="s">
        <v>246</v>
      </c>
      <c r="D27" s="38" t="s">
        <v>49</v>
      </c>
      <c r="E27" s="23">
        <v>2</v>
      </c>
      <c r="F27" s="39"/>
      <c r="G27" s="45">
        <f>F27*E27</f>
        <v>0</v>
      </c>
      <c r="I27"/>
      <c r="J27"/>
      <c r="K27"/>
      <c r="L27"/>
    </row>
    <row r="28" spans="1:12" s="18" customFormat="1" ht="15" x14ac:dyDescent="0.25">
      <c r="A28" s="25"/>
      <c r="B28" s="56"/>
      <c r="C28" s="52"/>
      <c r="D28" s="38"/>
      <c r="E28" s="66"/>
      <c r="F28" s="39"/>
      <c r="G28" s="45"/>
      <c r="I28"/>
      <c r="J28"/>
      <c r="K28"/>
      <c r="L28"/>
    </row>
    <row r="29" spans="1:12" s="18" customFormat="1" x14ac:dyDescent="0.2">
      <c r="A29" s="25"/>
      <c r="B29" s="17"/>
      <c r="C29" s="16" t="s">
        <v>31</v>
      </c>
      <c r="D29" s="1"/>
      <c r="E29" s="3"/>
      <c r="F29" s="3"/>
      <c r="G29" s="7">
        <f>SUM(G23:G28)</f>
        <v>0</v>
      </c>
      <c r="I29"/>
      <c r="J29"/>
      <c r="K29"/>
      <c r="L29"/>
    </row>
    <row r="30" spans="1:12" s="18" customFormat="1" ht="15" x14ac:dyDescent="0.25">
      <c r="A30" s="25"/>
      <c r="B30" s="17"/>
      <c r="C30" s="21"/>
      <c r="D30" s="22"/>
      <c r="E30" s="23"/>
      <c r="F30" s="23"/>
      <c r="G30" s="45"/>
      <c r="I30"/>
      <c r="J30"/>
      <c r="K30"/>
      <c r="L30"/>
    </row>
    <row r="31" spans="1:12" s="18" customFormat="1" ht="15" x14ac:dyDescent="0.25">
      <c r="A31" s="25"/>
      <c r="B31" s="29" t="s">
        <v>4</v>
      </c>
      <c r="C31" s="11" t="s">
        <v>11</v>
      </c>
      <c r="D31"/>
      <c r="E31" s="2"/>
      <c r="F31" s="2"/>
      <c r="G31" s="45"/>
      <c r="I31"/>
      <c r="J31"/>
      <c r="K31"/>
      <c r="L31"/>
    </row>
    <row r="32" spans="1:12" s="18" customFormat="1" ht="15" x14ac:dyDescent="0.25">
      <c r="A32" s="25"/>
      <c r="B32" s="57"/>
      <c r="C32" s="84"/>
      <c r="D32" s="38"/>
      <c r="E32" s="45"/>
      <c r="F32" s="45"/>
      <c r="G32" s="45"/>
      <c r="I32"/>
      <c r="J32"/>
      <c r="K32"/>
      <c r="L32"/>
    </row>
    <row r="33" spans="1:12" s="18" customFormat="1" ht="31.5" customHeight="1" x14ac:dyDescent="0.25">
      <c r="A33" s="25"/>
      <c r="B33" s="56">
        <v>1</v>
      </c>
      <c r="C33" s="52" t="s">
        <v>37</v>
      </c>
      <c r="D33" s="38" t="s">
        <v>48</v>
      </c>
      <c r="E33" s="45">
        <v>2.5</v>
      </c>
      <c r="F33" s="39"/>
      <c r="G33" s="45">
        <f>F33*E33</f>
        <v>0</v>
      </c>
      <c r="I33"/>
      <c r="J33"/>
      <c r="K33"/>
      <c r="L33"/>
    </row>
    <row r="34" spans="1:12" ht="15" x14ac:dyDescent="0.25">
      <c r="B34" s="56"/>
      <c r="C34" s="50"/>
      <c r="D34" s="38"/>
      <c r="E34" s="45"/>
      <c r="F34" s="45"/>
      <c r="G34" s="45"/>
    </row>
    <row r="35" spans="1:12" ht="90" x14ac:dyDescent="0.25">
      <c r="B35" s="56">
        <v>2</v>
      </c>
      <c r="C35" s="44" t="s">
        <v>112</v>
      </c>
      <c r="D35" s="38"/>
      <c r="E35" s="45"/>
      <c r="F35" s="39"/>
      <c r="G35" s="45"/>
    </row>
    <row r="36" spans="1:12" ht="18" x14ac:dyDescent="0.25">
      <c r="B36" s="56"/>
      <c r="C36" s="44" t="s">
        <v>51</v>
      </c>
      <c r="D36" s="38" t="s">
        <v>48</v>
      </c>
      <c r="E36" s="45">
        <f>ROUND(0.3*H36,1)</f>
        <v>21</v>
      </c>
      <c r="F36" s="39"/>
      <c r="G36" s="45">
        <f>F36*E36</f>
        <v>0</v>
      </c>
      <c r="H36" s="18">
        <v>70</v>
      </c>
    </row>
    <row r="37" spans="1:12" ht="15" x14ac:dyDescent="0.25">
      <c r="B37" s="56"/>
      <c r="C37" s="44"/>
      <c r="D37" s="38"/>
      <c r="E37" s="45"/>
      <c r="F37" s="39"/>
      <c r="G37" s="45"/>
      <c r="J37" s="18"/>
    </row>
    <row r="38" spans="1:12" ht="18" x14ac:dyDescent="0.25">
      <c r="B38" s="56"/>
      <c r="C38" s="44" t="s">
        <v>56</v>
      </c>
      <c r="D38" s="38" t="s">
        <v>48</v>
      </c>
      <c r="E38" s="45">
        <f>ROUND(0.6*H36,1)</f>
        <v>42</v>
      </c>
      <c r="F38" s="39"/>
      <c r="G38" s="45">
        <f>F38*E38</f>
        <v>0</v>
      </c>
      <c r="I38" s="18"/>
      <c r="J38" s="18"/>
    </row>
    <row r="39" spans="1:12" ht="15" x14ac:dyDescent="0.25">
      <c r="B39" s="56"/>
      <c r="C39" s="44"/>
      <c r="D39" s="38"/>
      <c r="E39" s="45"/>
      <c r="F39" s="39"/>
      <c r="G39" s="45"/>
      <c r="I39" s="18"/>
      <c r="J39" s="18"/>
    </row>
    <row r="40" spans="1:12" ht="18" x14ac:dyDescent="0.25">
      <c r="B40" s="56"/>
      <c r="C40" s="44" t="s">
        <v>55</v>
      </c>
      <c r="D40" s="38" t="s">
        <v>48</v>
      </c>
      <c r="E40" s="45">
        <f>ROUND(0.1*H36,1)</f>
        <v>7</v>
      </c>
      <c r="F40" s="39"/>
      <c r="G40" s="45">
        <f>F40*E40</f>
        <v>0</v>
      </c>
      <c r="I40" s="18"/>
      <c r="J40" s="18"/>
    </row>
    <row r="41" spans="1:12" ht="15" x14ac:dyDescent="0.25">
      <c r="B41" s="56"/>
      <c r="C41" s="44"/>
      <c r="D41" s="38"/>
      <c r="E41" s="45"/>
      <c r="F41" s="39"/>
      <c r="G41" s="45"/>
      <c r="I41" s="18"/>
      <c r="J41" s="18"/>
    </row>
    <row r="42" spans="1:12" ht="60" x14ac:dyDescent="0.25">
      <c r="B42" s="56">
        <v>3</v>
      </c>
      <c r="C42" s="44" t="s">
        <v>218</v>
      </c>
      <c r="D42" s="38"/>
      <c r="E42" s="45"/>
      <c r="F42" s="39"/>
      <c r="G42" s="45"/>
      <c r="I42" s="18"/>
      <c r="J42" s="18"/>
    </row>
    <row r="43" spans="1:12" ht="18" x14ac:dyDescent="0.25">
      <c r="B43" s="56"/>
      <c r="C43" s="44" t="s">
        <v>51</v>
      </c>
      <c r="D43" s="38" t="s">
        <v>48</v>
      </c>
      <c r="E43" s="45">
        <f>ROUND(0.3*H43,1)</f>
        <v>2.7</v>
      </c>
      <c r="F43" s="85"/>
      <c r="G43" s="45">
        <f>F43*E43</f>
        <v>0</v>
      </c>
      <c r="H43" s="18">
        <v>9</v>
      </c>
      <c r="I43" s="18"/>
      <c r="J43" s="18"/>
    </row>
    <row r="44" spans="1:12" ht="15" x14ac:dyDescent="0.25">
      <c r="B44" s="56"/>
      <c r="C44" s="44"/>
      <c r="D44" s="38"/>
      <c r="E44" s="45"/>
      <c r="F44" s="85"/>
      <c r="G44" s="45"/>
      <c r="I44" s="18"/>
      <c r="J44" s="18"/>
    </row>
    <row r="45" spans="1:12" ht="18" x14ac:dyDescent="0.25">
      <c r="B45" s="56"/>
      <c r="C45" s="44" t="s">
        <v>56</v>
      </c>
      <c r="D45" s="38" t="s">
        <v>48</v>
      </c>
      <c r="E45" s="45">
        <f>ROUND(0.6*H43,1)</f>
        <v>5.4</v>
      </c>
      <c r="F45" s="85"/>
      <c r="G45" s="45">
        <f>F45*E45</f>
        <v>0</v>
      </c>
      <c r="I45" s="18"/>
      <c r="J45" s="18"/>
    </row>
    <row r="46" spans="1:12" ht="15" x14ac:dyDescent="0.25">
      <c r="B46" s="56"/>
      <c r="C46" s="44"/>
      <c r="D46" s="38"/>
      <c r="E46" s="45"/>
      <c r="F46" s="85"/>
      <c r="G46" s="45"/>
      <c r="I46" s="18"/>
      <c r="J46" s="18"/>
    </row>
    <row r="47" spans="1:12" ht="18" x14ac:dyDescent="0.25">
      <c r="B47" s="56"/>
      <c r="C47" s="44" t="s">
        <v>55</v>
      </c>
      <c r="D47" s="38" t="s">
        <v>48</v>
      </c>
      <c r="E47" s="45">
        <f>ROUND(0.1*H43,1)</f>
        <v>0.9</v>
      </c>
      <c r="F47" s="85"/>
      <c r="G47" s="45">
        <f>F47*E47</f>
        <v>0</v>
      </c>
      <c r="I47" s="18"/>
      <c r="J47" s="18"/>
    </row>
    <row r="48" spans="1:12" ht="15" x14ac:dyDescent="0.25">
      <c r="B48" s="56"/>
      <c r="C48" s="44"/>
      <c r="D48" s="38"/>
      <c r="E48" s="45"/>
      <c r="F48" s="85"/>
      <c r="G48" s="45"/>
      <c r="I48" s="18"/>
      <c r="J48" s="18"/>
    </row>
    <row r="49" spans="2:8" ht="30" x14ac:dyDescent="0.25">
      <c r="B49" s="56">
        <v>4</v>
      </c>
      <c r="C49" s="44" t="s">
        <v>26</v>
      </c>
      <c r="D49" s="38" t="s">
        <v>49</v>
      </c>
      <c r="E49" s="45">
        <v>47</v>
      </c>
      <c r="F49" s="39"/>
      <c r="G49" s="45">
        <f>F49*E49</f>
        <v>0</v>
      </c>
    </row>
    <row r="50" spans="2:8" ht="15" x14ac:dyDescent="0.25">
      <c r="B50" s="56"/>
      <c r="C50" s="44"/>
      <c r="D50" s="38"/>
      <c r="E50" s="45"/>
      <c r="F50" s="39"/>
      <c r="G50" s="45"/>
    </row>
    <row r="51" spans="2:8" ht="60" x14ac:dyDescent="0.25">
      <c r="B51" s="56">
        <v>5</v>
      </c>
      <c r="C51" s="44" t="s">
        <v>255</v>
      </c>
      <c r="D51" s="38" t="s">
        <v>48</v>
      </c>
      <c r="E51" s="45">
        <v>17.5</v>
      </c>
      <c r="F51" s="39"/>
      <c r="G51" s="45">
        <f>F51*E51</f>
        <v>0</v>
      </c>
    </row>
    <row r="52" spans="2:8" ht="15" x14ac:dyDescent="0.25">
      <c r="B52" s="56"/>
      <c r="C52" s="44"/>
      <c r="D52" s="38"/>
      <c r="E52" s="45"/>
      <c r="F52" s="39"/>
      <c r="G52" s="45"/>
    </row>
    <row r="53" spans="2:8" ht="75" x14ac:dyDescent="0.25">
      <c r="B53" s="56">
        <v>6</v>
      </c>
      <c r="C53" s="44" t="s">
        <v>248</v>
      </c>
      <c r="D53" s="38" t="s">
        <v>48</v>
      </c>
      <c r="E53" s="45">
        <v>32.5</v>
      </c>
      <c r="F53" s="39"/>
      <c r="G53" s="45">
        <f>+E53*F53</f>
        <v>0</v>
      </c>
      <c r="H53" s="35"/>
    </row>
    <row r="54" spans="2:8" ht="15" x14ac:dyDescent="0.25">
      <c r="B54" s="56"/>
      <c r="C54" s="44"/>
      <c r="D54" s="38"/>
      <c r="E54" s="45"/>
      <c r="F54" s="39"/>
      <c r="G54" s="45"/>
      <c r="H54" s="35"/>
    </row>
    <row r="55" spans="2:8" ht="60" x14ac:dyDescent="0.25">
      <c r="B55" s="56">
        <v>7</v>
      </c>
      <c r="C55" s="44" t="s">
        <v>249</v>
      </c>
      <c r="D55" s="38" t="s">
        <v>48</v>
      </c>
      <c r="E55" s="45">
        <v>19</v>
      </c>
      <c r="F55" s="39"/>
      <c r="G55" s="45">
        <f>+E55*F55</f>
        <v>0</v>
      </c>
      <c r="H55" s="35"/>
    </row>
    <row r="56" spans="2:8" ht="15" x14ac:dyDescent="0.25">
      <c r="B56" s="56"/>
      <c r="C56" s="44"/>
      <c r="D56" s="38"/>
      <c r="E56" s="45"/>
      <c r="F56" s="39"/>
      <c r="G56" s="45"/>
      <c r="H56" s="35"/>
    </row>
    <row r="57" spans="2:8" ht="30.75" customHeight="1" x14ac:dyDescent="0.25">
      <c r="B57" s="56">
        <v>8</v>
      </c>
      <c r="C57" s="44" t="s">
        <v>40</v>
      </c>
      <c r="D57" s="55" t="s">
        <v>48</v>
      </c>
      <c r="E57" s="66">
        <v>6.5</v>
      </c>
      <c r="F57" s="86"/>
      <c r="G57" s="45">
        <f t="shared" ref="G57:G63" si="0">+E57*F57</f>
        <v>0</v>
      </c>
      <c r="H57" s="35"/>
    </row>
    <row r="58" spans="2:8" ht="15" x14ac:dyDescent="0.25">
      <c r="B58" s="56"/>
      <c r="C58" s="44"/>
      <c r="D58" s="55"/>
      <c r="E58" s="66"/>
      <c r="F58" s="86"/>
      <c r="G58" s="45"/>
      <c r="H58" s="35"/>
    </row>
    <row r="59" spans="2:8" ht="45" x14ac:dyDescent="0.25">
      <c r="B59" s="56">
        <v>9</v>
      </c>
      <c r="C59" s="44" t="s">
        <v>29</v>
      </c>
      <c r="D59" s="55" t="s">
        <v>48</v>
      </c>
      <c r="E59" s="66">
        <f>ROUND((E43+E45+E47)*1.3-E57*1.05,1)</f>
        <v>4.9000000000000004</v>
      </c>
      <c r="F59" s="86"/>
      <c r="G59" s="45">
        <f t="shared" si="0"/>
        <v>0</v>
      </c>
      <c r="H59" s="35"/>
    </row>
    <row r="60" spans="2:8" ht="15" x14ac:dyDescent="0.25">
      <c r="B60" s="56"/>
      <c r="C60" s="44"/>
      <c r="D60" s="55"/>
      <c r="E60" s="66"/>
      <c r="F60" s="86"/>
      <c r="G60" s="45"/>
      <c r="H60" s="35"/>
    </row>
    <row r="61" spans="2:8" ht="30" x14ac:dyDescent="0.25">
      <c r="B61" s="56">
        <v>10</v>
      </c>
      <c r="C61" s="44" t="s">
        <v>36</v>
      </c>
      <c r="D61" s="55" t="s">
        <v>48</v>
      </c>
      <c r="E61" s="66">
        <f>E33</f>
        <v>2.5</v>
      </c>
      <c r="F61" s="86"/>
      <c r="G61" s="45">
        <f t="shared" si="0"/>
        <v>0</v>
      </c>
      <c r="H61" s="35"/>
    </row>
    <row r="62" spans="2:8" ht="15" x14ac:dyDescent="0.25">
      <c r="B62" s="56"/>
      <c r="C62" s="44"/>
      <c r="D62" s="55"/>
      <c r="E62" s="66"/>
      <c r="F62" s="86"/>
      <c r="G62" s="45"/>
      <c r="H62" s="35"/>
    </row>
    <row r="63" spans="2:8" ht="66" x14ac:dyDescent="0.25">
      <c r="B63" s="56">
        <v>11</v>
      </c>
      <c r="C63" s="44" t="s">
        <v>50</v>
      </c>
      <c r="D63" s="38" t="s">
        <v>210</v>
      </c>
      <c r="E63" s="66">
        <v>12</v>
      </c>
      <c r="F63" s="86"/>
      <c r="G63" s="45">
        <f t="shared" si="0"/>
        <v>0</v>
      </c>
      <c r="H63" s="35"/>
    </row>
    <row r="64" spans="2:8" ht="15" x14ac:dyDescent="0.25">
      <c r="B64" s="56"/>
      <c r="C64" s="44"/>
      <c r="D64" s="38"/>
      <c r="E64" s="66"/>
      <c r="F64" s="86"/>
      <c r="G64" s="45"/>
      <c r="H64" s="35"/>
    </row>
    <row r="65" spans="2:7" x14ac:dyDescent="0.2">
      <c r="C65" s="16" t="s">
        <v>13</v>
      </c>
      <c r="D65" s="1"/>
      <c r="E65" s="3"/>
      <c r="F65" s="3"/>
      <c r="G65" s="7">
        <f>SUM(G33:G64)</f>
        <v>0</v>
      </c>
    </row>
    <row r="67" spans="2:7" x14ac:dyDescent="0.2">
      <c r="B67" s="29" t="s">
        <v>6</v>
      </c>
      <c r="C67" s="11" t="s">
        <v>5</v>
      </c>
    </row>
    <row r="68" spans="2:7" x14ac:dyDescent="0.2">
      <c r="B68" s="29"/>
      <c r="C68" s="11"/>
    </row>
    <row r="69" spans="2:7" ht="75" x14ac:dyDescent="0.25">
      <c r="B69" s="56">
        <v>1</v>
      </c>
      <c r="C69" s="44" t="s">
        <v>229</v>
      </c>
      <c r="D69" s="38" t="s">
        <v>9</v>
      </c>
      <c r="E69" s="45">
        <f>E13+1</f>
        <v>72.5</v>
      </c>
      <c r="F69" s="39"/>
      <c r="G69" s="45">
        <f>+E69*F69</f>
        <v>0</v>
      </c>
    </row>
    <row r="70" spans="2:7" ht="15" x14ac:dyDescent="0.25">
      <c r="B70" s="56"/>
      <c r="C70" s="44"/>
      <c r="D70" s="38"/>
      <c r="E70" s="45"/>
      <c r="F70" s="39"/>
      <c r="G70" s="45"/>
    </row>
    <row r="71" spans="2:7" ht="90" customHeight="1" x14ac:dyDescent="0.25">
      <c r="B71" s="56">
        <v>2</v>
      </c>
      <c r="C71" s="44" t="s">
        <v>39</v>
      </c>
      <c r="D71" s="38"/>
      <c r="E71" s="45"/>
      <c r="F71" s="39"/>
      <c r="G71" s="45"/>
    </row>
    <row r="72" spans="2:7" ht="15" x14ac:dyDescent="0.25">
      <c r="B72" s="56"/>
      <c r="C72" s="50" t="s">
        <v>44</v>
      </c>
      <c r="D72" s="38" t="s">
        <v>10</v>
      </c>
      <c r="E72" s="45">
        <v>6</v>
      </c>
      <c r="F72" s="39"/>
      <c r="G72" s="45">
        <f>+E72*F72</f>
        <v>0</v>
      </c>
    </row>
    <row r="73" spans="2:7" ht="15" x14ac:dyDescent="0.25">
      <c r="B73" s="56"/>
      <c r="C73" s="50" t="s">
        <v>45</v>
      </c>
      <c r="D73" s="38" t="s">
        <v>10</v>
      </c>
      <c r="E73" s="45">
        <v>1</v>
      </c>
      <c r="F73" s="39"/>
      <c r="G73" s="45">
        <f>+E73*F73</f>
        <v>0</v>
      </c>
    </row>
    <row r="74" spans="2:7" ht="15" x14ac:dyDescent="0.25">
      <c r="B74" s="56"/>
      <c r="C74" s="50"/>
      <c r="D74" s="38"/>
      <c r="E74" s="45"/>
      <c r="F74" s="39"/>
      <c r="G74" s="45"/>
    </row>
    <row r="75" spans="2:7" ht="92.25" customHeight="1" x14ac:dyDescent="0.25">
      <c r="B75" s="56">
        <v>3</v>
      </c>
      <c r="C75" s="44" t="s">
        <v>38</v>
      </c>
      <c r="D75" s="38"/>
      <c r="E75" s="45"/>
      <c r="F75" s="39"/>
      <c r="G75" s="45"/>
    </row>
    <row r="76" spans="2:7" ht="15" x14ac:dyDescent="0.25">
      <c r="B76" s="56"/>
      <c r="C76" s="50" t="s">
        <v>45</v>
      </c>
      <c r="D76" s="38" t="s">
        <v>10</v>
      </c>
      <c r="E76" s="45">
        <v>1</v>
      </c>
      <c r="F76" s="39"/>
      <c r="G76" s="45">
        <f>+E76*F76</f>
        <v>0</v>
      </c>
    </row>
    <row r="77" spans="2:7" ht="15" x14ac:dyDescent="0.25">
      <c r="B77" s="56"/>
      <c r="C77" s="44"/>
      <c r="D77" s="38"/>
      <c r="E77" s="45"/>
      <c r="F77" s="39"/>
      <c r="G77" s="45"/>
    </row>
    <row r="78" spans="2:7" ht="90" x14ac:dyDescent="0.25">
      <c r="B78" s="56">
        <v>4</v>
      </c>
      <c r="C78" s="44" t="s">
        <v>252</v>
      </c>
      <c r="D78" s="38" t="s">
        <v>10</v>
      </c>
      <c r="E78" s="45">
        <v>8</v>
      </c>
      <c r="F78" s="39"/>
      <c r="G78" s="45">
        <f>+E78*F78</f>
        <v>0</v>
      </c>
    </row>
    <row r="79" spans="2:7" ht="15" x14ac:dyDescent="0.25">
      <c r="B79" s="56"/>
      <c r="C79" s="44"/>
      <c r="D79" s="38"/>
      <c r="E79" s="45"/>
      <c r="F79" s="39"/>
      <c r="G79" s="45"/>
    </row>
    <row r="80" spans="2:7" ht="61.5" customHeight="1" x14ac:dyDescent="0.25">
      <c r="B80" s="56">
        <v>5</v>
      </c>
      <c r="C80" s="53" t="s">
        <v>208</v>
      </c>
      <c r="D80" s="38" t="s">
        <v>10</v>
      </c>
      <c r="E80" s="45">
        <v>3</v>
      </c>
      <c r="F80" s="39"/>
      <c r="G80" s="45">
        <f>+E80*F80</f>
        <v>0</v>
      </c>
    </row>
    <row r="81" spans="2:12" ht="15" x14ac:dyDescent="0.25">
      <c r="B81" s="56"/>
      <c r="C81" s="44"/>
      <c r="D81" s="38"/>
      <c r="E81" s="45"/>
      <c r="F81" s="39"/>
      <c r="G81" s="45"/>
    </row>
    <row r="82" spans="2:12" ht="30" x14ac:dyDescent="0.25">
      <c r="B82" s="56">
        <v>6</v>
      </c>
      <c r="C82" s="44" t="s">
        <v>214</v>
      </c>
      <c r="D82" s="38" t="s">
        <v>10</v>
      </c>
      <c r="E82" s="45">
        <v>4</v>
      </c>
      <c r="F82" s="39"/>
      <c r="G82" s="45">
        <f>+E82*F82</f>
        <v>0</v>
      </c>
    </row>
    <row r="83" spans="2:12" ht="15" x14ac:dyDescent="0.25">
      <c r="B83" s="56"/>
      <c r="C83" s="44"/>
      <c r="D83" s="38"/>
      <c r="E83" s="45"/>
      <c r="F83" s="39"/>
      <c r="G83" s="45"/>
    </row>
    <row r="84" spans="2:12" ht="15" x14ac:dyDescent="0.25">
      <c r="B84" s="56">
        <v>7</v>
      </c>
      <c r="C84" s="44" t="s">
        <v>209</v>
      </c>
      <c r="D84" s="38" t="s">
        <v>10</v>
      </c>
      <c r="E84" s="45">
        <v>3</v>
      </c>
      <c r="F84" s="39"/>
      <c r="G84" s="45">
        <f>+E84*F84</f>
        <v>0</v>
      </c>
    </row>
    <row r="85" spans="2:12" x14ac:dyDescent="0.2">
      <c r="F85" s="4"/>
      <c r="G85" s="5"/>
    </row>
    <row r="86" spans="2:12" x14ac:dyDescent="0.2">
      <c r="C86" s="16" t="s">
        <v>14</v>
      </c>
      <c r="D86" s="1"/>
      <c r="E86" s="3"/>
      <c r="F86" s="3"/>
      <c r="G86" s="7">
        <f>SUM(G69:G85)</f>
        <v>0</v>
      </c>
    </row>
    <row r="87" spans="2:12" x14ac:dyDescent="0.2">
      <c r="C87" s="11"/>
      <c r="G87" s="6"/>
    </row>
    <row r="88" spans="2:12" x14ac:dyDescent="0.2">
      <c r="B88" s="29" t="s">
        <v>16</v>
      </c>
      <c r="C88" s="11" t="s">
        <v>7</v>
      </c>
      <c r="L88" s="12"/>
    </row>
    <row r="89" spans="2:12" x14ac:dyDescent="0.2">
      <c r="B89" s="29"/>
      <c r="C89" s="11"/>
      <c r="L89" s="12"/>
    </row>
    <row r="90" spans="2:12" ht="30" x14ac:dyDescent="0.25">
      <c r="B90" s="56">
        <v>1</v>
      </c>
      <c r="C90" s="44" t="s">
        <v>62</v>
      </c>
      <c r="D90" s="38" t="s">
        <v>49</v>
      </c>
      <c r="E90" s="45">
        <f>E25</f>
        <v>18</v>
      </c>
      <c r="F90" s="39"/>
      <c r="G90" s="45">
        <f t="shared" ref="G90:G98" si="1">+E90*F90</f>
        <v>0</v>
      </c>
      <c r="L90" s="12"/>
    </row>
    <row r="91" spans="2:12" ht="15" x14ac:dyDescent="0.25">
      <c r="B91" s="56"/>
      <c r="C91" s="44"/>
      <c r="D91" s="38"/>
      <c r="E91" s="45"/>
      <c r="F91" s="39"/>
      <c r="G91" s="45"/>
      <c r="L91" s="12"/>
    </row>
    <row r="92" spans="2:12" ht="30" x14ac:dyDescent="0.25">
      <c r="B92" s="56">
        <v>2</v>
      </c>
      <c r="C92" s="44" t="s">
        <v>61</v>
      </c>
      <c r="D92" s="38" t="s">
        <v>9</v>
      </c>
      <c r="E92" s="45">
        <f>E23</f>
        <v>19</v>
      </c>
      <c r="F92" s="39"/>
      <c r="G92" s="45">
        <f t="shared" si="1"/>
        <v>0</v>
      </c>
      <c r="L92" s="12"/>
    </row>
    <row r="93" spans="2:12" ht="15" x14ac:dyDescent="0.25">
      <c r="B93" s="56"/>
      <c r="C93" s="44"/>
      <c r="D93" s="38"/>
      <c r="E93" s="45"/>
      <c r="F93" s="39"/>
      <c r="G93" s="45"/>
      <c r="L93" s="12"/>
    </row>
    <row r="94" spans="2:12" ht="30" x14ac:dyDescent="0.25">
      <c r="B94" s="56">
        <v>3</v>
      </c>
      <c r="C94" s="44" t="s">
        <v>33</v>
      </c>
      <c r="D94" s="38" t="s">
        <v>49</v>
      </c>
      <c r="E94" s="45">
        <f>E90</f>
        <v>18</v>
      </c>
      <c r="F94" s="39"/>
      <c r="G94" s="45">
        <f t="shared" si="1"/>
        <v>0</v>
      </c>
      <c r="L94" s="12"/>
    </row>
    <row r="95" spans="2:12" ht="15" x14ac:dyDescent="0.25">
      <c r="B95" s="56"/>
      <c r="C95" s="44"/>
      <c r="D95" s="38"/>
      <c r="E95" s="45"/>
      <c r="F95" s="39"/>
      <c r="G95" s="45"/>
      <c r="L95" s="12"/>
    </row>
    <row r="96" spans="2:12" ht="31.5" customHeight="1" x14ac:dyDescent="0.25">
      <c r="B96" s="56">
        <v>4</v>
      </c>
      <c r="C96" s="44" t="s">
        <v>63</v>
      </c>
      <c r="D96" s="38" t="s">
        <v>49</v>
      </c>
      <c r="E96" s="45">
        <f>E94+E27</f>
        <v>20</v>
      </c>
      <c r="F96" s="39"/>
      <c r="G96" s="45">
        <f t="shared" si="1"/>
        <v>0</v>
      </c>
      <c r="L96" s="12"/>
    </row>
    <row r="97" spans="1:12" ht="15" x14ac:dyDescent="0.25">
      <c r="B97" s="56"/>
      <c r="C97" s="44"/>
      <c r="D97" s="38"/>
      <c r="E97" s="45"/>
      <c r="F97" s="39"/>
      <c r="G97" s="45"/>
      <c r="L97" s="12"/>
    </row>
    <row r="98" spans="1:12" ht="30" x14ac:dyDescent="0.25">
      <c r="B98" s="56">
        <v>5</v>
      </c>
      <c r="C98" s="44" t="s">
        <v>34</v>
      </c>
      <c r="D98" s="38" t="s">
        <v>49</v>
      </c>
      <c r="E98" s="45">
        <f>E96</f>
        <v>20</v>
      </c>
      <c r="F98" s="39"/>
      <c r="G98" s="45">
        <f t="shared" si="1"/>
        <v>0</v>
      </c>
      <c r="L98" s="12"/>
    </row>
    <row r="99" spans="1:12" s="18" customFormat="1" x14ac:dyDescent="0.2">
      <c r="A99" s="25"/>
      <c r="B99" s="17"/>
      <c r="C99" s="16" t="s">
        <v>15</v>
      </c>
      <c r="D99" s="1"/>
      <c r="E99" s="3"/>
      <c r="F99" s="3"/>
      <c r="G99" s="7">
        <f>SUM(G89:G98)</f>
        <v>0</v>
      </c>
      <c r="I99"/>
      <c r="J99"/>
      <c r="K99"/>
      <c r="L99"/>
    </row>
    <row r="104" spans="1:12" s="18" customFormat="1" x14ac:dyDescent="0.2">
      <c r="A104" s="25"/>
      <c r="B104" s="17"/>
      <c r="C104"/>
      <c r="D104"/>
      <c r="E104" s="2"/>
      <c r="F104" s="2"/>
      <c r="G104" s="2"/>
      <c r="I104"/>
      <c r="J104"/>
      <c r="K104"/>
      <c r="L104"/>
    </row>
    <row r="105" spans="1:12" s="18" customFormat="1" x14ac:dyDescent="0.2">
      <c r="A105" s="25"/>
      <c r="B105" s="17"/>
      <c r="C105"/>
      <c r="D105"/>
      <c r="E105" s="2"/>
      <c r="F105" s="2"/>
      <c r="G105" s="2"/>
      <c r="I105"/>
      <c r="J105"/>
      <c r="K105"/>
      <c r="L105"/>
    </row>
    <row r="118" spans="3:3" x14ac:dyDescent="0.2">
      <c r="C118" s="20"/>
    </row>
  </sheetData>
  <mergeCells count="10">
    <mergeCell ref="D7:F7"/>
    <mergeCell ref="D8:F8"/>
    <mergeCell ref="D9:F9"/>
    <mergeCell ref="D10:F10"/>
    <mergeCell ref="B1:G1"/>
    <mergeCell ref="B2:G2"/>
    <mergeCell ref="B3:G3"/>
    <mergeCell ref="B4:G4"/>
    <mergeCell ref="D5:F5"/>
    <mergeCell ref="D6:F6"/>
  </mergeCells>
  <printOptions gridLines="1"/>
  <pageMargins left="1.1023622047244095" right="0.19685039370078741" top="0.70866141732283472" bottom="0.47244094488188981" header="0" footer="0"/>
  <pageSetup paperSize="9" orientation="portrait" r:id="rId1"/>
  <headerFooter alignWithMargins="0">
    <oddHeader>&amp;L&amp;"Arial Narrow,Navadno"&amp;9KANALIZACIJA MALE ŽABLJE&amp;C&amp;"Arial Narrow,Navadno"&amp;9FD1 - HIŠNI PRIKLJUČKI&amp;R&amp;"Arial Narrow,Navadno"&amp;9DETAJL INFRASTRUKTURA d.o.o., NA PRODU 13, Vipava</oddHeader>
    <oddFooter>&amp;C&amp;9stran&amp;P</oddFooter>
  </headerFooter>
  <rowBreaks count="4" manualBreakCount="4">
    <brk id="10" min="1" max="6" man="1"/>
    <brk id="41" min="1" max="6" man="1"/>
    <brk id="66" min="1" max="6" man="1"/>
    <brk id="87" min="1" max="6" man="1"/>
  </rowBreaks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93"/>
  <sheetViews>
    <sheetView view="pageBreakPreview" zoomScaleNormal="100" zoomScaleSheetLayoutView="100" workbookViewId="0">
      <selection activeCell="G12" sqref="G12"/>
    </sheetView>
  </sheetViews>
  <sheetFormatPr defaultRowHeight="12.75" x14ac:dyDescent="0.2"/>
  <cols>
    <col min="1" max="1" width="9.140625" style="25"/>
    <col min="2" max="2" width="6.7109375" style="17" customWidth="1"/>
    <col min="3" max="3" width="42.7109375" style="12" customWidth="1"/>
    <col min="4" max="4" width="8.140625" customWidth="1"/>
    <col min="5" max="5" width="9.140625" style="2" customWidth="1"/>
    <col min="6" max="6" width="9.42578125" style="2" customWidth="1"/>
    <col min="7" max="7" width="13.85546875" style="2" customWidth="1"/>
    <col min="8" max="8" width="14.7109375" style="18" customWidth="1"/>
    <col min="9" max="10" width="11.7109375" bestFit="1" customWidth="1"/>
  </cols>
  <sheetData>
    <row r="1" spans="1:12" ht="38.25" customHeight="1" x14ac:dyDescent="0.25">
      <c r="B1" s="248" t="s">
        <v>53</v>
      </c>
      <c r="C1" s="249"/>
      <c r="D1" s="249"/>
      <c r="E1" s="249"/>
      <c r="F1" s="249"/>
      <c r="G1" s="249"/>
    </row>
    <row r="2" spans="1:12" ht="16.5" x14ac:dyDescent="0.25">
      <c r="B2" s="250" t="s">
        <v>230</v>
      </c>
      <c r="C2" s="250"/>
      <c r="D2" s="250"/>
      <c r="E2" s="250"/>
      <c r="F2" s="250"/>
      <c r="G2" s="250"/>
    </row>
    <row r="3" spans="1:12" ht="18" customHeight="1" x14ac:dyDescent="0.25">
      <c r="B3" s="250" t="s">
        <v>18</v>
      </c>
      <c r="C3" s="250"/>
      <c r="D3" s="250"/>
      <c r="E3" s="250"/>
      <c r="F3" s="250"/>
      <c r="G3" s="250"/>
    </row>
    <row r="4" spans="1:12" ht="13.5" thickBot="1" x14ac:dyDescent="0.25">
      <c r="B4" s="251"/>
      <c r="C4" s="251"/>
      <c r="D4" s="251"/>
      <c r="E4" s="251"/>
      <c r="F4" s="251"/>
      <c r="G4" s="251"/>
    </row>
    <row r="5" spans="1:12" ht="15" x14ac:dyDescent="0.2">
      <c r="B5" s="26" t="s">
        <v>0</v>
      </c>
      <c r="C5" s="13" t="s">
        <v>1</v>
      </c>
      <c r="D5" s="252"/>
      <c r="E5" s="252"/>
      <c r="F5" s="252"/>
      <c r="G5" s="8">
        <f>+G19</f>
        <v>0</v>
      </c>
    </row>
    <row r="6" spans="1:12" ht="15" x14ac:dyDescent="0.2">
      <c r="B6" s="27" t="s">
        <v>2</v>
      </c>
      <c r="C6" s="14" t="s">
        <v>30</v>
      </c>
      <c r="D6" s="245"/>
      <c r="E6" s="245"/>
      <c r="F6" s="245"/>
      <c r="G6" s="9">
        <f>G29</f>
        <v>0</v>
      </c>
    </row>
    <row r="7" spans="1:12" s="18" customFormat="1" ht="15" x14ac:dyDescent="0.2">
      <c r="A7" s="25"/>
      <c r="B7" s="27" t="s">
        <v>4</v>
      </c>
      <c r="C7" s="14" t="s">
        <v>3</v>
      </c>
      <c r="D7" s="245"/>
      <c r="E7" s="245"/>
      <c r="F7" s="245"/>
      <c r="G7" s="9">
        <f>+G48</f>
        <v>0</v>
      </c>
      <c r="I7"/>
      <c r="J7"/>
      <c r="K7"/>
      <c r="L7"/>
    </row>
    <row r="8" spans="1:12" s="18" customFormat="1" ht="15" x14ac:dyDescent="0.2">
      <c r="A8" s="25"/>
      <c r="B8" s="27" t="s">
        <v>6</v>
      </c>
      <c r="C8" s="14" t="s">
        <v>5</v>
      </c>
      <c r="D8" s="245"/>
      <c r="E8" s="245"/>
      <c r="F8" s="245"/>
      <c r="G8" s="9">
        <f>+G61</f>
        <v>0</v>
      </c>
      <c r="I8"/>
      <c r="J8"/>
      <c r="K8"/>
      <c r="L8"/>
    </row>
    <row r="9" spans="1:12" s="18" customFormat="1" ht="15.75" thickBot="1" x14ac:dyDescent="0.25">
      <c r="A9" s="25"/>
      <c r="B9" s="28" t="s">
        <v>16</v>
      </c>
      <c r="C9" s="15" t="s">
        <v>7</v>
      </c>
      <c r="D9" s="246"/>
      <c r="E9" s="246"/>
      <c r="F9" s="246"/>
      <c r="G9" s="10">
        <f>+G74</f>
        <v>0</v>
      </c>
      <c r="I9"/>
      <c r="J9"/>
      <c r="K9"/>
      <c r="L9"/>
    </row>
    <row r="10" spans="1:12" s="18" customFormat="1" ht="16.5" thickTop="1" thickBot="1" x14ac:dyDescent="0.25">
      <c r="A10" s="25"/>
      <c r="B10" s="32"/>
      <c r="C10" s="33" t="s">
        <v>24</v>
      </c>
      <c r="D10" s="247"/>
      <c r="E10" s="247"/>
      <c r="F10" s="247"/>
      <c r="G10" s="34">
        <f>SUM(G5:G9)</f>
        <v>0</v>
      </c>
      <c r="I10"/>
      <c r="J10"/>
      <c r="K10"/>
      <c r="L10"/>
    </row>
    <row r="11" spans="1:12" s="18" customFormat="1" x14ac:dyDescent="0.2">
      <c r="A11" s="25"/>
      <c r="B11" s="29" t="s">
        <v>0</v>
      </c>
      <c r="C11" s="11" t="s">
        <v>8</v>
      </c>
      <c r="D11"/>
      <c r="E11" s="2"/>
      <c r="F11" s="2"/>
      <c r="G11" s="2"/>
      <c r="I11"/>
      <c r="J11"/>
      <c r="K11"/>
      <c r="L11"/>
    </row>
    <row r="12" spans="1:12" ht="15" x14ac:dyDescent="0.25">
      <c r="B12" s="56"/>
      <c r="C12" s="50"/>
      <c r="D12" s="38"/>
      <c r="E12" s="45"/>
      <c r="F12" s="45"/>
      <c r="G12" s="45"/>
    </row>
    <row r="13" spans="1:12" s="18" customFormat="1" ht="15.75" customHeight="1" x14ac:dyDescent="0.25">
      <c r="A13" s="25"/>
      <c r="B13" s="56">
        <v>1</v>
      </c>
      <c r="C13" s="44" t="s">
        <v>25</v>
      </c>
      <c r="D13" s="38" t="s">
        <v>9</v>
      </c>
      <c r="E13" s="45">
        <v>3</v>
      </c>
      <c r="F13" s="39"/>
      <c r="G13" s="45">
        <f>+E13*F13</f>
        <v>0</v>
      </c>
      <c r="I13"/>
      <c r="J13"/>
      <c r="K13"/>
      <c r="L13"/>
    </row>
    <row r="14" spans="1:12" s="18" customFormat="1" ht="15" x14ac:dyDescent="0.25">
      <c r="A14" s="25"/>
      <c r="B14" s="56"/>
      <c r="C14" s="83"/>
      <c r="D14" s="38"/>
      <c r="E14" s="45"/>
      <c r="F14" s="39"/>
      <c r="G14" s="45"/>
      <c r="I14"/>
      <c r="J14"/>
      <c r="K14"/>
      <c r="L14"/>
    </row>
    <row r="15" spans="1:12" s="18" customFormat="1" ht="30" x14ac:dyDescent="0.25">
      <c r="A15" s="25"/>
      <c r="B15" s="56">
        <v>2</v>
      </c>
      <c r="C15" s="44" t="s">
        <v>17</v>
      </c>
      <c r="D15" s="38" t="s">
        <v>10</v>
      </c>
      <c r="E15" s="45">
        <v>2</v>
      </c>
      <c r="F15" s="39"/>
      <c r="G15" s="45">
        <f>+E15*F15</f>
        <v>0</v>
      </c>
      <c r="I15"/>
      <c r="J15"/>
      <c r="K15"/>
      <c r="L15"/>
    </row>
    <row r="16" spans="1:12" s="18" customFormat="1" ht="15" x14ac:dyDescent="0.25">
      <c r="A16" s="25"/>
      <c r="B16" s="56"/>
      <c r="C16" s="44"/>
      <c r="D16" s="38"/>
      <c r="E16" s="45"/>
      <c r="F16" s="39"/>
      <c r="G16" s="45"/>
      <c r="I16"/>
      <c r="J16"/>
      <c r="K16"/>
      <c r="L16"/>
    </row>
    <row r="17" spans="1:12" s="18" customFormat="1" ht="45" x14ac:dyDescent="0.25">
      <c r="A17" s="25"/>
      <c r="B17" s="56">
        <v>3</v>
      </c>
      <c r="C17" s="44" t="s">
        <v>43</v>
      </c>
      <c r="D17" s="38" t="s">
        <v>10</v>
      </c>
      <c r="E17" s="45">
        <v>1</v>
      </c>
      <c r="F17" s="39"/>
      <c r="G17" s="45">
        <f>+E17*F17</f>
        <v>0</v>
      </c>
      <c r="I17"/>
      <c r="J17"/>
      <c r="K17"/>
      <c r="L17"/>
    </row>
    <row r="18" spans="1:12" s="18" customFormat="1" ht="15" x14ac:dyDescent="0.25">
      <c r="A18" s="25"/>
      <c r="B18" s="56"/>
      <c r="C18" s="44"/>
      <c r="D18" s="38"/>
      <c r="E18" s="45"/>
      <c r="F18" s="39"/>
      <c r="G18" s="45"/>
      <c r="I18"/>
      <c r="J18"/>
      <c r="K18"/>
      <c r="L18"/>
    </row>
    <row r="19" spans="1:12" s="18" customFormat="1" x14ac:dyDescent="0.2">
      <c r="A19" s="25"/>
      <c r="B19" s="17"/>
      <c r="C19" s="16" t="s">
        <v>12</v>
      </c>
      <c r="D19" s="1"/>
      <c r="E19" s="3"/>
      <c r="F19" s="3"/>
      <c r="G19" s="7">
        <f>SUM(G13:G18)</f>
        <v>0</v>
      </c>
      <c r="I19"/>
      <c r="J19"/>
      <c r="K19"/>
      <c r="L19"/>
    </row>
    <row r="20" spans="1:12" s="18" customFormat="1" x14ac:dyDescent="0.2">
      <c r="A20" s="25"/>
      <c r="B20" s="17"/>
      <c r="C20" s="21"/>
      <c r="D20" s="22"/>
      <c r="E20" s="23"/>
      <c r="F20" s="23"/>
      <c r="G20" s="24"/>
      <c r="I20"/>
      <c r="J20"/>
      <c r="K20"/>
      <c r="L20"/>
    </row>
    <row r="21" spans="1:12" s="18" customFormat="1" x14ac:dyDescent="0.2">
      <c r="A21" s="25"/>
      <c r="B21" s="29" t="s">
        <v>2</v>
      </c>
      <c r="C21" s="21" t="s">
        <v>30</v>
      </c>
      <c r="D21" s="22"/>
      <c r="E21" s="23"/>
      <c r="F21" s="23"/>
      <c r="G21" s="24"/>
      <c r="I21"/>
      <c r="J21"/>
      <c r="K21"/>
      <c r="L21"/>
    </row>
    <row r="22" spans="1:12" s="18" customFormat="1" x14ac:dyDescent="0.2">
      <c r="A22" s="25"/>
      <c r="B22" s="17"/>
      <c r="C22" s="21"/>
      <c r="D22" s="22"/>
      <c r="E22" s="23"/>
      <c r="F22" s="23"/>
      <c r="G22" s="24"/>
      <c r="I22"/>
      <c r="J22"/>
      <c r="K22"/>
      <c r="L22"/>
    </row>
    <row r="23" spans="1:12" s="18" customFormat="1" ht="30" x14ac:dyDescent="0.25">
      <c r="A23" s="25"/>
      <c r="B23" s="56">
        <v>1</v>
      </c>
      <c r="C23" s="52" t="s">
        <v>206</v>
      </c>
      <c r="D23" s="55" t="s">
        <v>9</v>
      </c>
      <c r="E23" s="66">
        <v>4</v>
      </c>
      <c r="F23" s="39"/>
      <c r="G23" s="45">
        <f>F23*E23</f>
        <v>0</v>
      </c>
      <c r="I23"/>
      <c r="J23"/>
      <c r="K23"/>
      <c r="L23"/>
    </row>
    <row r="24" spans="1:12" s="18" customFormat="1" ht="15" x14ac:dyDescent="0.25">
      <c r="A24" s="25"/>
      <c r="B24" s="56"/>
      <c r="C24" s="52"/>
      <c r="D24" s="55"/>
      <c r="E24" s="66"/>
      <c r="F24" s="39"/>
      <c r="G24" s="45"/>
      <c r="I24"/>
      <c r="J24"/>
      <c r="K24"/>
      <c r="L24"/>
    </row>
    <row r="25" spans="1:12" s="18" customFormat="1" ht="90" x14ac:dyDescent="0.25">
      <c r="A25" s="25"/>
      <c r="B25" s="56">
        <v>2</v>
      </c>
      <c r="C25" s="52" t="s">
        <v>42</v>
      </c>
      <c r="D25" s="38" t="s">
        <v>49</v>
      </c>
      <c r="E25" s="66">
        <v>3</v>
      </c>
      <c r="F25" s="39"/>
      <c r="G25" s="45">
        <f>F25*E25</f>
        <v>0</v>
      </c>
      <c r="I25"/>
      <c r="J25"/>
      <c r="K25"/>
      <c r="L25"/>
    </row>
    <row r="26" spans="1:12" s="18" customFormat="1" ht="15" x14ac:dyDescent="0.25">
      <c r="A26" s="25"/>
      <c r="B26" s="56"/>
      <c r="C26" s="52"/>
      <c r="D26" s="38"/>
      <c r="E26" s="66"/>
      <c r="F26" s="39"/>
      <c r="G26" s="45"/>
      <c r="I26"/>
      <c r="J26"/>
      <c r="K26"/>
      <c r="L26"/>
    </row>
    <row r="27" spans="1:12" s="18" customFormat="1" ht="60" x14ac:dyDescent="0.25">
      <c r="A27" s="25"/>
      <c r="B27" s="56">
        <v>3</v>
      </c>
      <c r="C27" s="52" t="s">
        <v>246</v>
      </c>
      <c r="D27" s="38" t="s">
        <v>49</v>
      </c>
      <c r="E27" s="23">
        <v>1</v>
      </c>
      <c r="F27" s="39"/>
      <c r="G27" s="45">
        <f>F27*E27</f>
        <v>0</v>
      </c>
      <c r="I27"/>
      <c r="J27"/>
      <c r="K27"/>
      <c r="L27"/>
    </row>
    <row r="28" spans="1:12" s="18" customFormat="1" ht="15" x14ac:dyDescent="0.25">
      <c r="A28" s="25"/>
      <c r="B28" s="56"/>
      <c r="C28" s="52"/>
      <c r="D28" s="38"/>
      <c r="E28" s="66"/>
      <c r="F28" s="39"/>
      <c r="G28" s="45"/>
      <c r="I28"/>
      <c r="J28"/>
      <c r="K28"/>
      <c r="L28"/>
    </row>
    <row r="29" spans="1:12" s="18" customFormat="1" x14ac:dyDescent="0.2">
      <c r="A29" s="25"/>
      <c r="B29" s="17"/>
      <c r="C29" s="16" t="s">
        <v>31</v>
      </c>
      <c r="D29" s="1"/>
      <c r="E29" s="3"/>
      <c r="F29" s="3"/>
      <c r="G29" s="7">
        <f>SUM(G23:G28)</f>
        <v>0</v>
      </c>
      <c r="I29"/>
      <c r="J29"/>
      <c r="K29"/>
      <c r="L29"/>
    </row>
    <row r="30" spans="1:12" s="18" customFormat="1" ht="15" x14ac:dyDescent="0.25">
      <c r="A30" s="25"/>
      <c r="B30" s="17"/>
      <c r="C30" s="21"/>
      <c r="D30" s="22"/>
      <c r="E30" s="23"/>
      <c r="F30" s="23"/>
      <c r="G30" s="45"/>
      <c r="I30"/>
      <c r="J30"/>
      <c r="K30"/>
      <c r="L30"/>
    </row>
    <row r="31" spans="1:12" s="18" customFormat="1" ht="15" x14ac:dyDescent="0.25">
      <c r="A31" s="25"/>
      <c r="B31" s="29" t="s">
        <v>4</v>
      </c>
      <c r="C31" s="11" t="s">
        <v>11</v>
      </c>
      <c r="D31"/>
      <c r="E31" s="2"/>
      <c r="F31" s="2"/>
      <c r="G31" s="45"/>
      <c r="I31"/>
      <c r="J31"/>
      <c r="K31"/>
      <c r="L31"/>
    </row>
    <row r="32" spans="1:12" s="18" customFormat="1" ht="15" x14ac:dyDescent="0.25">
      <c r="A32" s="25"/>
      <c r="B32" s="57"/>
      <c r="C32" s="84"/>
      <c r="D32" s="38"/>
      <c r="E32" s="45"/>
      <c r="F32" s="45"/>
      <c r="G32" s="45"/>
      <c r="I32"/>
      <c r="J32"/>
      <c r="K32"/>
      <c r="L32"/>
    </row>
    <row r="33" spans="2:10" ht="90" x14ac:dyDescent="0.25">
      <c r="B33" s="56">
        <v>1</v>
      </c>
      <c r="C33" s="44" t="s">
        <v>112</v>
      </c>
      <c r="D33" s="38"/>
      <c r="E33" s="45"/>
      <c r="F33" s="39"/>
      <c r="G33" s="45"/>
    </row>
    <row r="34" spans="2:10" ht="18" x14ac:dyDescent="0.25">
      <c r="B34" s="56"/>
      <c r="C34" s="44" t="s">
        <v>51</v>
      </c>
      <c r="D34" s="38" t="s">
        <v>48</v>
      </c>
      <c r="E34" s="45">
        <f>ROUND(0.3*H34,1)</f>
        <v>1.1000000000000001</v>
      </c>
      <c r="F34" s="39"/>
      <c r="G34" s="45">
        <f>F34*E34</f>
        <v>0</v>
      </c>
      <c r="H34" s="18">
        <v>3.5</v>
      </c>
    </row>
    <row r="35" spans="2:10" ht="15" x14ac:dyDescent="0.25">
      <c r="B35" s="56"/>
      <c r="C35" s="44"/>
      <c r="D35" s="38"/>
      <c r="E35" s="45"/>
      <c r="F35" s="39"/>
      <c r="G35" s="45"/>
      <c r="J35" s="18"/>
    </row>
    <row r="36" spans="2:10" ht="18" x14ac:dyDescent="0.25">
      <c r="B36" s="56"/>
      <c r="C36" s="44" t="s">
        <v>56</v>
      </c>
      <c r="D36" s="38" t="s">
        <v>48</v>
      </c>
      <c r="E36" s="45">
        <f>ROUND(0.6*H34,1)</f>
        <v>2.1</v>
      </c>
      <c r="F36" s="39"/>
      <c r="G36" s="45">
        <f>F36*E36</f>
        <v>0</v>
      </c>
      <c r="I36" s="18"/>
      <c r="J36" s="18"/>
    </row>
    <row r="37" spans="2:10" ht="15" x14ac:dyDescent="0.25">
      <c r="B37" s="56"/>
      <c r="C37" s="44"/>
      <c r="D37" s="38"/>
      <c r="E37" s="45"/>
      <c r="F37" s="39"/>
      <c r="G37" s="45"/>
      <c r="I37" s="18"/>
      <c r="J37" s="18"/>
    </row>
    <row r="38" spans="2:10" ht="18" x14ac:dyDescent="0.25">
      <c r="B38" s="56"/>
      <c r="C38" s="44" t="s">
        <v>55</v>
      </c>
      <c r="D38" s="38" t="s">
        <v>48</v>
      </c>
      <c r="E38" s="45">
        <f>ROUND(0.1*H34,1)</f>
        <v>0.4</v>
      </c>
      <c r="F38" s="39"/>
      <c r="G38" s="45">
        <f>F38*E38</f>
        <v>0</v>
      </c>
      <c r="I38" s="18"/>
      <c r="J38" s="18"/>
    </row>
    <row r="39" spans="2:10" ht="15" x14ac:dyDescent="0.25">
      <c r="B39" s="56"/>
      <c r="C39" s="44"/>
      <c r="D39" s="38"/>
      <c r="E39" s="45"/>
      <c r="F39" s="39"/>
      <c r="G39" s="45"/>
      <c r="I39" s="18"/>
      <c r="J39" s="18"/>
    </row>
    <row r="40" spans="2:10" ht="30" x14ac:dyDescent="0.25">
      <c r="B40" s="56">
        <v>2</v>
      </c>
      <c r="C40" s="44" t="s">
        <v>26</v>
      </c>
      <c r="D40" s="38" t="s">
        <v>49</v>
      </c>
      <c r="E40" s="45">
        <v>2.5</v>
      </c>
      <c r="F40" s="39"/>
      <c r="G40" s="45">
        <f>F40*E40</f>
        <v>0</v>
      </c>
    </row>
    <row r="41" spans="2:10" ht="15" x14ac:dyDescent="0.25">
      <c r="B41" s="56"/>
      <c r="C41" s="44"/>
      <c r="D41" s="38"/>
      <c r="E41" s="45"/>
      <c r="F41" s="39"/>
      <c r="G41" s="45"/>
    </row>
    <row r="42" spans="2:10" ht="60" x14ac:dyDescent="0.25">
      <c r="B42" s="56">
        <v>3</v>
      </c>
      <c r="C42" s="44" t="s">
        <v>255</v>
      </c>
      <c r="D42" s="38" t="s">
        <v>48</v>
      </c>
      <c r="E42" s="45">
        <v>0.8</v>
      </c>
      <c r="F42" s="39"/>
      <c r="G42" s="45">
        <f>F42*E42</f>
        <v>0</v>
      </c>
    </row>
    <row r="43" spans="2:10" ht="15" x14ac:dyDescent="0.25">
      <c r="B43" s="56"/>
      <c r="C43" s="44"/>
      <c r="D43" s="38"/>
      <c r="E43" s="45"/>
      <c r="F43" s="39"/>
      <c r="G43" s="45"/>
    </row>
    <row r="44" spans="2:10" ht="75" x14ac:dyDescent="0.25">
      <c r="B44" s="56">
        <v>6</v>
      </c>
      <c r="C44" s="44" t="s">
        <v>248</v>
      </c>
      <c r="D44" s="38" t="s">
        <v>48</v>
      </c>
      <c r="E44" s="45">
        <v>1.6</v>
      </c>
      <c r="F44" s="39"/>
      <c r="G44" s="45">
        <f>+E44*F44</f>
        <v>0</v>
      </c>
      <c r="H44" s="35"/>
    </row>
    <row r="45" spans="2:10" ht="15" x14ac:dyDescent="0.25">
      <c r="B45" s="56"/>
      <c r="C45" s="44"/>
      <c r="D45" s="38"/>
      <c r="E45" s="45"/>
      <c r="F45" s="39"/>
      <c r="G45" s="45"/>
      <c r="H45" s="35"/>
    </row>
    <row r="46" spans="2:10" ht="60" x14ac:dyDescent="0.25">
      <c r="B46" s="56">
        <v>7</v>
      </c>
      <c r="C46" s="44" t="s">
        <v>249</v>
      </c>
      <c r="D46" s="38" t="s">
        <v>48</v>
      </c>
      <c r="E46" s="45">
        <v>1</v>
      </c>
      <c r="F46" s="39"/>
      <c r="G46" s="45">
        <f>+E46*F46</f>
        <v>0</v>
      </c>
      <c r="H46" s="35"/>
    </row>
    <row r="47" spans="2:10" ht="15" x14ac:dyDescent="0.25">
      <c r="B47" s="56"/>
      <c r="C47" s="44"/>
      <c r="D47" s="55"/>
      <c r="E47" s="66"/>
      <c r="F47" s="86"/>
      <c r="G47" s="45"/>
      <c r="H47" s="35"/>
    </row>
    <row r="48" spans="2:10" x14ac:dyDescent="0.2">
      <c r="C48" s="16" t="s">
        <v>13</v>
      </c>
      <c r="D48" s="1"/>
      <c r="E48" s="3"/>
      <c r="F48" s="3"/>
      <c r="G48" s="7">
        <f>SUM(G33:G47)</f>
        <v>0</v>
      </c>
    </row>
    <row r="50" spans="2:12" x14ac:dyDescent="0.2">
      <c r="B50" s="29" t="s">
        <v>6</v>
      </c>
      <c r="C50" s="11" t="s">
        <v>5</v>
      </c>
    </row>
    <row r="51" spans="2:12" x14ac:dyDescent="0.2">
      <c r="B51" s="29"/>
      <c r="C51" s="11"/>
    </row>
    <row r="52" spans="2:12" ht="75" x14ac:dyDescent="0.25">
      <c r="B52" s="56">
        <v>1</v>
      </c>
      <c r="C52" s="44" t="s">
        <v>213</v>
      </c>
      <c r="D52" s="38" t="s">
        <v>9</v>
      </c>
      <c r="E52" s="45">
        <f>E13</f>
        <v>3</v>
      </c>
      <c r="F52" s="39"/>
      <c r="G52" s="45">
        <f>+E52*F52</f>
        <v>0</v>
      </c>
    </row>
    <row r="53" spans="2:12" ht="15" x14ac:dyDescent="0.25">
      <c r="B53" s="56"/>
      <c r="C53" s="44"/>
      <c r="D53" s="38"/>
      <c r="E53" s="45"/>
      <c r="F53" s="39"/>
      <c r="G53" s="45"/>
    </row>
    <row r="54" spans="2:12" ht="90" customHeight="1" x14ac:dyDescent="0.25">
      <c r="B54" s="56">
        <v>2</v>
      </c>
      <c r="C54" s="44" t="s">
        <v>39</v>
      </c>
      <c r="D54" s="38"/>
      <c r="E54" s="45"/>
      <c r="F54" s="39"/>
      <c r="G54" s="45"/>
    </row>
    <row r="55" spans="2:12" ht="15" x14ac:dyDescent="0.25">
      <c r="B55" s="56"/>
      <c r="C55" s="50" t="s">
        <v>44</v>
      </c>
      <c r="D55" s="38" t="s">
        <v>10</v>
      </c>
      <c r="E55" s="45">
        <v>1</v>
      </c>
      <c r="F55" s="39"/>
      <c r="G55" s="45">
        <f>+E55*F55</f>
        <v>0</v>
      </c>
    </row>
    <row r="56" spans="2:12" ht="15" x14ac:dyDescent="0.25">
      <c r="B56" s="56"/>
      <c r="C56" s="50"/>
      <c r="D56" s="38"/>
      <c r="E56" s="45"/>
      <c r="F56" s="39"/>
      <c r="G56" s="45"/>
    </row>
    <row r="57" spans="2:12" ht="90" x14ac:dyDescent="0.25">
      <c r="B57" s="56">
        <v>3</v>
      </c>
      <c r="C57" s="44" t="s">
        <v>252</v>
      </c>
      <c r="D57" s="38" t="s">
        <v>10</v>
      </c>
      <c r="E57" s="45">
        <v>1</v>
      </c>
      <c r="F57" s="39"/>
      <c r="G57" s="45">
        <f>+E57*F57</f>
        <v>0</v>
      </c>
    </row>
    <row r="58" spans="2:12" ht="15" x14ac:dyDescent="0.25">
      <c r="B58" s="56"/>
      <c r="C58" s="44"/>
      <c r="D58" s="38"/>
      <c r="E58" s="45"/>
      <c r="F58" s="39"/>
      <c r="G58" s="45"/>
    </row>
    <row r="59" spans="2:12" ht="30" x14ac:dyDescent="0.25">
      <c r="B59" s="56">
        <v>4</v>
      </c>
      <c r="C59" s="44" t="s">
        <v>214</v>
      </c>
      <c r="D59" s="38" t="s">
        <v>10</v>
      </c>
      <c r="E59" s="45">
        <v>1</v>
      </c>
      <c r="F59" s="39"/>
      <c r="G59" s="45">
        <f>+E59*F59</f>
        <v>0</v>
      </c>
    </row>
    <row r="60" spans="2:12" ht="15" x14ac:dyDescent="0.25">
      <c r="B60" s="56"/>
      <c r="C60" s="44"/>
      <c r="D60" s="38"/>
      <c r="E60" s="45"/>
      <c r="F60" s="39"/>
      <c r="G60" s="45"/>
    </row>
    <row r="61" spans="2:12" x14ac:dyDescent="0.2">
      <c r="C61" s="16" t="s">
        <v>14</v>
      </c>
      <c r="D61" s="1"/>
      <c r="E61" s="3"/>
      <c r="F61" s="3"/>
      <c r="G61" s="7">
        <f>SUM(G52:G60)</f>
        <v>0</v>
      </c>
    </row>
    <row r="62" spans="2:12" x14ac:dyDescent="0.2">
      <c r="C62" s="11"/>
      <c r="G62" s="6"/>
    </row>
    <row r="63" spans="2:12" x14ac:dyDescent="0.2">
      <c r="B63" s="29" t="s">
        <v>16</v>
      </c>
      <c r="C63" s="11" t="s">
        <v>7</v>
      </c>
      <c r="L63" s="12"/>
    </row>
    <row r="64" spans="2:12" x14ac:dyDescent="0.2">
      <c r="B64" s="29"/>
      <c r="C64" s="11"/>
      <c r="L64" s="12"/>
    </row>
    <row r="65" spans="1:12" ht="30" x14ac:dyDescent="0.25">
      <c r="B65" s="56">
        <v>1</v>
      </c>
      <c r="C65" s="44" t="s">
        <v>62</v>
      </c>
      <c r="D65" s="38" t="s">
        <v>49</v>
      </c>
      <c r="E65" s="45">
        <f>E25</f>
        <v>3</v>
      </c>
      <c r="F65" s="39"/>
      <c r="G65" s="45">
        <f t="shared" ref="G65:G73" si="0">+E65*F65</f>
        <v>0</v>
      </c>
      <c r="L65" s="12"/>
    </row>
    <row r="66" spans="1:12" ht="15" x14ac:dyDescent="0.25">
      <c r="B66" s="56"/>
      <c r="C66" s="44"/>
      <c r="D66" s="38"/>
      <c r="E66" s="45"/>
      <c r="F66" s="39"/>
      <c r="G66" s="45"/>
      <c r="L66" s="12"/>
    </row>
    <row r="67" spans="1:12" ht="30" x14ac:dyDescent="0.25">
      <c r="B67" s="56">
        <v>2</v>
      </c>
      <c r="C67" s="44" t="s">
        <v>61</v>
      </c>
      <c r="D67" s="38" t="s">
        <v>9</v>
      </c>
      <c r="E67" s="45">
        <f>E23</f>
        <v>4</v>
      </c>
      <c r="F67" s="39"/>
      <c r="G67" s="45">
        <f t="shared" si="0"/>
        <v>0</v>
      </c>
      <c r="L67" s="12"/>
    </row>
    <row r="68" spans="1:12" ht="15" x14ac:dyDescent="0.25">
      <c r="B68" s="56"/>
      <c r="C68" s="44"/>
      <c r="D68" s="38"/>
      <c r="E68" s="45"/>
      <c r="F68" s="39"/>
      <c r="G68" s="45"/>
      <c r="L68" s="12"/>
    </row>
    <row r="69" spans="1:12" ht="30" x14ac:dyDescent="0.25">
      <c r="B69" s="56">
        <v>3</v>
      </c>
      <c r="C69" s="44" t="s">
        <v>33</v>
      </c>
      <c r="D69" s="38" t="s">
        <v>49</v>
      </c>
      <c r="E69" s="45">
        <f>E65</f>
        <v>3</v>
      </c>
      <c r="F69" s="39"/>
      <c r="G69" s="45">
        <f t="shared" si="0"/>
        <v>0</v>
      </c>
      <c r="L69" s="12"/>
    </row>
    <row r="70" spans="1:12" ht="15" x14ac:dyDescent="0.25">
      <c r="B70" s="56"/>
      <c r="C70" s="44"/>
      <c r="D70" s="38"/>
      <c r="E70" s="45"/>
      <c r="F70" s="39"/>
      <c r="G70" s="45"/>
      <c r="L70" s="12"/>
    </row>
    <row r="71" spans="1:12" ht="31.5" customHeight="1" x14ac:dyDescent="0.25">
      <c r="B71" s="56">
        <v>4</v>
      </c>
      <c r="C71" s="44" t="s">
        <v>63</v>
      </c>
      <c r="D71" s="38" t="s">
        <v>49</v>
      </c>
      <c r="E71" s="45">
        <f>E69+E27</f>
        <v>4</v>
      </c>
      <c r="F71" s="39"/>
      <c r="G71" s="45">
        <f t="shared" si="0"/>
        <v>0</v>
      </c>
      <c r="L71" s="12"/>
    </row>
    <row r="72" spans="1:12" ht="15" x14ac:dyDescent="0.25">
      <c r="B72" s="56"/>
      <c r="C72" s="44"/>
      <c r="D72" s="38"/>
      <c r="E72" s="45"/>
      <c r="F72" s="39"/>
      <c r="G72" s="45"/>
      <c r="L72" s="12"/>
    </row>
    <row r="73" spans="1:12" ht="30" x14ac:dyDescent="0.25">
      <c r="B73" s="56">
        <v>5</v>
      </c>
      <c r="C73" s="44" t="s">
        <v>34</v>
      </c>
      <c r="D73" s="38" t="s">
        <v>49</v>
      </c>
      <c r="E73" s="45">
        <f>E71</f>
        <v>4</v>
      </c>
      <c r="F73" s="39"/>
      <c r="G73" s="45">
        <f t="shared" si="0"/>
        <v>0</v>
      </c>
      <c r="L73" s="12"/>
    </row>
    <row r="74" spans="1:12" s="18" customFormat="1" x14ac:dyDescent="0.2">
      <c r="A74" s="25"/>
      <c r="B74" s="17"/>
      <c r="C74" s="16" t="s">
        <v>15</v>
      </c>
      <c r="D74" s="1"/>
      <c r="E74" s="3"/>
      <c r="F74" s="3"/>
      <c r="G74" s="7">
        <f>SUM(G64:G73)</f>
        <v>0</v>
      </c>
      <c r="I74"/>
      <c r="J74"/>
      <c r="K74"/>
      <c r="L74"/>
    </row>
    <row r="79" spans="1:12" s="18" customFormat="1" x14ac:dyDescent="0.2">
      <c r="A79" s="25"/>
      <c r="B79" s="17"/>
      <c r="C79"/>
      <c r="D79"/>
      <c r="E79" s="2"/>
      <c r="F79" s="2"/>
      <c r="G79" s="2"/>
      <c r="I79"/>
      <c r="J79"/>
      <c r="K79"/>
      <c r="L79"/>
    </row>
    <row r="80" spans="1:12" s="18" customFormat="1" x14ac:dyDescent="0.2">
      <c r="A80" s="25"/>
      <c r="B80" s="17"/>
      <c r="C80"/>
      <c r="D80"/>
      <c r="E80" s="2"/>
      <c r="F80" s="2"/>
      <c r="G80" s="2"/>
      <c r="I80"/>
      <c r="J80"/>
      <c r="K80"/>
      <c r="L80"/>
    </row>
    <row r="93" spans="3:3" x14ac:dyDescent="0.2">
      <c r="C93" s="20"/>
    </row>
  </sheetData>
  <mergeCells count="10">
    <mergeCell ref="D7:F7"/>
    <mergeCell ref="D8:F8"/>
    <mergeCell ref="D9:F9"/>
    <mergeCell ref="D10:F10"/>
    <mergeCell ref="B1:G1"/>
    <mergeCell ref="B2:G2"/>
    <mergeCell ref="B3:G3"/>
    <mergeCell ref="B4:G4"/>
    <mergeCell ref="D5:F5"/>
    <mergeCell ref="D6:F6"/>
  </mergeCells>
  <printOptions gridLines="1"/>
  <pageMargins left="1.1023622047244095" right="0.19685039370078741" top="0.70866141732283472" bottom="0.47244094488188981" header="0" footer="0"/>
  <pageSetup paperSize="9" orientation="portrait" r:id="rId1"/>
  <headerFooter alignWithMargins="0">
    <oddHeader>&amp;L&amp;"Arial Narrow,Navadno"&amp;9KANALIZACIJA MALE ŽABLJE&amp;C&amp;"Arial Narrow,Navadno"&amp;9FA1 - HIŠNI PRIKLJUČKI&amp;R&amp;"Arial Narrow,Navadno"&amp;9DETAJL INFRASTRUKTURA d.o.o., NA PRODU 13, Vipava</oddHeader>
    <oddFooter>&amp;C&amp;9stran&amp;P</oddFooter>
  </headerFooter>
  <rowBreaks count="2" manualBreakCount="2">
    <brk id="10" min="1" max="6" man="1"/>
    <brk id="62" min="1" max="6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131"/>
  <sheetViews>
    <sheetView view="pageBreakPreview" zoomScaleNormal="100" zoomScaleSheetLayoutView="100" workbookViewId="0">
      <selection activeCell="G12" sqref="G12"/>
    </sheetView>
  </sheetViews>
  <sheetFormatPr defaultRowHeight="12.75" x14ac:dyDescent="0.2"/>
  <cols>
    <col min="1" max="1" width="9.140625" style="25"/>
    <col min="2" max="2" width="6.7109375" style="17" customWidth="1"/>
    <col min="3" max="3" width="42.7109375" style="12" customWidth="1"/>
    <col min="4" max="4" width="8.140625" customWidth="1"/>
    <col min="5" max="5" width="9.140625" style="2" customWidth="1"/>
    <col min="6" max="6" width="9.42578125" style="2" customWidth="1"/>
    <col min="7" max="7" width="13.85546875" style="2" customWidth="1"/>
    <col min="8" max="8" width="14.7109375" style="18" customWidth="1"/>
    <col min="9" max="10" width="11.7109375" bestFit="1" customWidth="1"/>
  </cols>
  <sheetData>
    <row r="1" spans="1:12" ht="38.25" customHeight="1" x14ac:dyDescent="0.25">
      <c r="B1" s="248" t="s">
        <v>53</v>
      </c>
      <c r="C1" s="249"/>
      <c r="D1" s="249"/>
      <c r="E1" s="249"/>
      <c r="F1" s="249"/>
      <c r="G1" s="249"/>
    </row>
    <row r="2" spans="1:12" ht="16.5" x14ac:dyDescent="0.25">
      <c r="B2" s="250" t="s">
        <v>231</v>
      </c>
      <c r="C2" s="250"/>
      <c r="D2" s="250"/>
      <c r="E2" s="250"/>
      <c r="F2" s="250"/>
      <c r="G2" s="250"/>
    </row>
    <row r="3" spans="1:12" ht="18" customHeight="1" x14ac:dyDescent="0.25">
      <c r="B3" s="250" t="s">
        <v>18</v>
      </c>
      <c r="C3" s="250"/>
      <c r="D3" s="250"/>
      <c r="E3" s="250"/>
      <c r="F3" s="250"/>
      <c r="G3" s="250"/>
    </row>
    <row r="4" spans="1:12" ht="13.5" thickBot="1" x14ac:dyDescent="0.25">
      <c r="B4" s="251"/>
      <c r="C4" s="251"/>
      <c r="D4" s="251"/>
      <c r="E4" s="251"/>
      <c r="F4" s="251"/>
      <c r="G4" s="251"/>
    </row>
    <row r="5" spans="1:12" ht="15" x14ac:dyDescent="0.2">
      <c r="B5" s="26" t="s">
        <v>0</v>
      </c>
      <c r="C5" s="13" t="s">
        <v>1</v>
      </c>
      <c r="D5" s="252"/>
      <c r="E5" s="252"/>
      <c r="F5" s="252"/>
      <c r="G5" s="8">
        <f>+G19</f>
        <v>0</v>
      </c>
    </row>
    <row r="6" spans="1:12" ht="15" x14ac:dyDescent="0.2">
      <c r="B6" s="27" t="s">
        <v>2</v>
      </c>
      <c r="C6" s="14" t="s">
        <v>30</v>
      </c>
      <c r="D6" s="245"/>
      <c r="E6" s="245"/>
      <c r="F6" s="245"/>
      <c r="G6" s="9">
        <f>G31</f>
        <v>0</v>
      </c>
    </row>
    <row r="7" spans="1:12" s="18" customFormat="1" ht="15" x14ac:dyDescent="0.2">
      <c r="A7" s="25"/>
      <c r="B7" s="27" t="s">
        <v>4</v>
      </c>
      <c r="C7" s="14" t="s">
        <v>3</v>
      </c>
      <c r="D7" s="245"/>
      <c r="E7" s="245"/>
      <c r="F7" s="245"/>
      <c r="G7" s="9">
        <f>+G69</f>
        <v>0</v>
      </c>
      <c r="I7"/>
      <c r="J7"/>
      <c r="K7"/>
      <c r="L7"/>
    </row>
    <row r="8" spans="1:12" s="18" customFormat="1" ht="15" x14ac:dyDescent="0.2">
      <c r="A8" s="25"/>
      <c r="B8" s="27" t="s">
        <v>6</v>
      </c>
      <c r="C8" s="14" t="s">
        <v>5</v>
      </c>
      <c r="D8" s="245"/>
      <c r="E8" s="245"/>
      <c r="F8" s="245"/>
      <c r="G8" s="9">
        <f>+G99</f>
        <v>0</v>
      </c>
      <c r="I8"/>
      <c r="J8"/>
      <c r="K8"/>
      <c r="L8"/>
    </row>
    <row r="9" spans="1:12" s="18" customFormat="1" ht="15.75" thickBot="1" x14ac:dyDescent="0.25">
      <c r="A9" s="25"/>
      <c r="B9" s="28" t="s">
        <v>16</v>
      </c>
      <c r="C9" s="15" t="s">
        <v>7</v>
      </c>
      <c r="D9" s="246"/>
      <c r="E9" s="246"/>
      <c r="F9" s="246"/>
      <c r="G9" s="10">
        <f>+G112</f>
        <v>0</v>
      </c>
      <c r="I9"/>
      <c r="J9"/>
      <c r="K9"/>
      <c r="L9"/>
    </row>
    <row r="10" spans="1:12" s="18" customFormat="1" ht="16.5" thickTop="1" thickBot="1" x14ac:dyDescent="0.25">
      <c r="A10" s="25"/>
      <c r="B10" s="32"/>
      <c r="C10" s="33" t="s">
        <v>24</v>
      </c>
      <c r="D10" s="247"/>
      <c r="E10" s="247"/>
      <c r="F10" s="247"/>
      <c r="G10" s="34">
        <f>SUM(G5:G9)</f>
        <v>0</v>
      </c>
      <c r="I10"/>
      <c r="J10"/>
      <c r="K10"/>
      <c r="L10"/>
    </row>
    <row r="11" spans="1:12" s="18" customFormat="1" x14ac:dyDescent="0.2">
      <c r="A11" s="25"/>
      <c r="B11" s="29" t="s">
        <v>0</v>
      </c>
      <c r="C11" s="11" t="s">
        <v>8</v>
      </c>
      <c r="D11"/>
      <c r="E11" s="2"/>
      <c r="F11" s="2"/>
      <c r="G11" s="2"/>
      <c r="I11"/>
      <c r="J11"/>
      <c r="K11"/>
      <c r="L11"/>
    </row>
    <row r="12" spans="1:12" ht="15" x14ac:dyDescent="0.25">
      <c r="B12" s="56"/>
      <c r="C12" s="50"/>
      <c r="D12" s="38"/>
      <c r="E12" s="45"/>
      <c r="F12" s="45"/>
      <c r="G12" s="45"/>
    </row>
    <row r="13" spans="1:12" s="18" customFormat="1" ht="15.75" customHeight="1" x14ac:dyDescent="0.25">
      <c r="A13" s="25"/>
      <c r="B13" s="56">
        <v>1</v>
      </c>
      <c r="C13" s="44" t="s">
        <v>25</v>
      </c>
      <c r="D13" s="38" t="s">
        <v>9</v>
      </c>
      <c r="E13" s="45">
        <v>55.5</v>
      </c>
      <c r="F13" s="39"/>
      <c r="G13" s="45">
        <f>+E13*F13</f>
        <v>0</v>
      </c>
      <c r="I13"/>
      <c r="J13"/>
      <c r="K13"/>
      <c r="L13"/>
    </row>
    <row r="14" spans="1:12" s="18" customFormat="1" ht="15" x14ac:dyDescent="0.25">
      <c r="A14" s="25"/>
      <c r="B14" s="56"/>
      <c r="C14" s="83"/>
      <c r="D14" s="38"/>
      <c r="E14" s="45"/>
      <c r="F14" s="39"/>
      <c r="G14" s="45"/>
      <c r="I14"/>
      <c r="J14"/>
      <c r="K14"/>
      <c r="L14"/>
    </row>
    <row r="15" spans="1:12" s="18" customFormat="1" ht="30" x14ac:dyDescent="0.25">
      <c r="A15" s="25"/>
      <c r="B15" s="56">
        <v>2</v>
      </c>
      <c r="C15" s="44" t="s">
        <v>17</v>
      </c>
      <c r="D15" s="38" t="s">
        <v>10</v>
      </c>
      <c r="E15" s="45">
        <v>8</v>
      </c>
      <c r="F15" s="39"/>
      <c r="G15" s="45">
        <f>+E15*F15</f>
        <v>0</v>
      </c>
      <c r="I15"/>
      <c r="J15"/>
      <c r="K15"/>
      <c r="L15"/>
    </row>
    <row r="16" spans="1:12" s="18" customFormat="1" ht="15" x14ac:dyDescent="0.25">
      <c r="A16" s="25"/>
      <c r="B16" s="56"/>
      <c r="C16" s="44"/>
      <c r="D16" s="38"/>
      <c r="E16" s="45"/>
      <c r="F16" s="39"/>
      <c r="G16" s="45"/>
      <c r="I16"/>
      <c r="J16"/>
      <c r="K16"/>
      <c r="L16"/>
    </row>
    <row r="17" spans="1:12" s="18" customFormat="1" ht="45" x14ac:dyDescent="0.25">
      <c r="A17" s="25"/>
      <c r="B17" s="56">
        <v>3</v>
      </c>
      <c r="C17" s="44" t="s">
        <v>43</v>
      </c>
      <c r="D17" s="38" t="s">
        <v>10</v>
      </c>
      <c r="E17" s="45">
        <v>3</v>
      </c>
      <c r="F17" s="39"/>
      <c r="G17" s="45">
        <f>+E17*F17</f>
        <v>0</v>
      </c>
      <c r="I17"/>
      <c r="J17"/>
      <c r="K17"/>
      <c r="L17"/>
    </row>
    <row r="18" spans="1:12" s="18" customFormat="1" ht="15" x14ac:dyDescent="0.25">
      <c r="A18" s="25"/>
      <c r="B18" s="56"/>
      <c r="C18" s="44"/>
      <c r="D18" s="38"/>
      <c r="E18" s="45"/>
      <c r="F18" s="39"/>
      <c r="G18" s="45"/>
      <c r="I18"/>
      <c r="J18"/>
      <c r="K18"/>
      <c r="L18"/>
    </row>
    <row r="19" spans="1:12" s="18" customFormat="1" x14ac:dyDescent="0.2">
      <c r="A19" s="25"/>
      <c r="B19" s="17"/>
      <c r="C19" s="16" t="s">
        <v>12</v>
      </c>
      <c r="D19" s="1"/>
      <c r="E19" s="3"/>
      <c r="F19" s="3"/>
      <c r="G19" s="7">
        <f>SUM(G13:G18)</f>
        <v>0</v>
      </c>
      <c r="I19"/>
      <c r="J19"/>
      <c r="K19"/>
      <c r="L19"/>
    </row>
    <row r="20" spans="1:12" s="18" customFormat="1" x14ac:dyDescent="0.2">
      <c r="A20" s="25"/>
      <c r="B20" s="17"/>
      <c r="C20" s="21"/>
      <c r="D20" s="22"/>
      <c r="E20" s="23"/>
      <c r="F20" s="23"/>
      <c r="G20" s="24"/>
      <c r="I20"/>
      <c r="J20"/>
      <c r="K20"/>
      <c r="L20"/>
    </row>
    <row r="21" spans="1:12" s="18" customFormat="1" x14ac:dyDescent="0.2">
      <c r="A21" s="25"/>
      <c r="B21" s="29" t="s">
        <v>2</v>
      </c>
      <c r="C21" s="21" t="s">
        <v>30</v>
      </c>
      <c r="D21" s="22"/>
      <c r="E21" s="23"/>
      <c r="F21" s="23"/>
      <c r="G21" s="24"/>
      <c r="I21"/>
      <c r="J21"/>
      <c r="K21"/>
      <c r="L21"/>
    </row>
    <row r="22" spans="1:12" s="18" customFormat="1" x14ac:dyDescent="0.2">
      <c r="A22" s="25"/>
      <c r="B22" s="17"/>
      <c r="C22" s="21"/>
      <c r="D22" s="22"/>
      <c r="E22" s="23"/>
      <c r="F22" s="23"/>
      <c r="G22" s="24"/>
      <c r="I22"/>
      <c r="J22"/>
      <c r="K22"/>
      <c r="L22"/>
    </row>
    <row r="23" spans="1:12" s="18" customFormat="1" ht="30" x14ac:dyDescent="0.25">
      <c r="A23" s="25"/>
      <c r="B23" s="56">
        <v>1</v>
      </c>
      <c r="C23" s="52" t="s">
        <v>206</v>
      </c>
      <c r="D23" s="55" t="s">
        <v>9</v>
      </c>
      <c r="E23" s="66">
        <v>10</v>
      </c>
      <c r="F23" s="39"/>
      <c r="G23" s="45">
        <f>F23*E23</f>
        <v>0</v>
      </c>
      <c r="I23"/>
      <c r="J23"/>
      <c r="K23"/>
      <c r="L23"/>
    </row>
    <row r="24" spans="1:12" s="18" customFormat="1" ht="15" x14ac:dyDescent="0.25">
      <c r="A24" s="25"/>
      <c r="B24" s="56"/>
      <c r="C24" s="52"/>
      <c r="D24" s="55"/>
      <c r="E24" s="66"/>
      <c r="F24" s="39"/>
      <c r="G24" s="45"/>
      <c r="I24"/>
      <c r="J24"/>
      <c r="K24"/>
      <c r="L24"/>
    </row>
    <row r="25" spans="1:12" s="18" customFormat="1" ht="90" x14ac:dyDescent="0.25">
      <c r="A25" s="25"/>
      <c r="B25" s="56">
        <v>2</v>
      </c>
      <c r="C25" s="52" t="s">
        <v>42</v>
      </c>
      <c r="D25" s="38" t="s">
        <v>49</v>
      </c>
      <c r="E25" s="66">
        <v>7.5</v>
      </c>
      <c r="F25" s="39"/>
      <c r="G25" s="45">
        <f>F25*E25</f>
        <v>0</v>
      </c>
      <c r="I25"/>
      <c r="J25"/>
      <c r="K25"/>
      <c r="L25"/>
    </row>
    <row r="26" spans="1:12" s="18" customFormat="1" ht="15" x14ac:dyDescent="0.25">
      <c r="A26" s="25"/>
      <c r="B26" s="56"/>
      <c r="C26" s="52"/>
      <c r="D26" s="38"/>
      <c r="E26" s="66"/>
      <c r="F26" s="39"/>
      <c r="G26" s="45"/>
      <c r="I26"/>
      <c r="J26"/>
      <c r="K26"/>
      <c r="L26"/>
    </row>
    <row r="27" spans="1:12" s="18" customFormat="1" ht="60" x14ac:dyDescent="0.25">
      <c r="A27" s="25"/>
      <c r="B27" s="56">
        <v>3</v>
      </c>
      <c r="C27" s="52" t="s">
        <v>246</v>
      </c>
      <c r="D27" s="38" t="s">
        <v>49</v>
      </c>
      <c r="E27" s="23">
        <v>2</v>
      </c>
      <c r="F27" s="39"/>
      <c r="G27" s="45">
        <f>F27*E27</f>
        <v>0</v>
      </c>
      <c r="I27"/>
      <c r="J27"/>
      <c r="K27"/>
      <c r="L27"/>
    </row>
    <row r="28" spans="1:12" s="18" customFormat="1" ht="15" x14ac:dyDescent="0.25">
      <c r="A28" s="25"/>
      <c r="B28" s="56"/>
      <c r="C28" s="52"/>
      <c r="D28" s="38"/>
      <c r="E28" s="66"/>
      <c r="F28" s="39"/>
      <c r="G28" s="45"/>
      <c r="I28"/>
      <c r="J28"/>
      <c r="K28"/>
      <c r="L28"/>
    </row>
    <row r="29" spans="1:12" s="18" customFormat="1" ht="91.5" customHeight="1" x14ac:dyDescent="0.25">
      <c r="A29" s="25"/>
      <c r="B29" s="56">
        <v>4</v>
      </c>
      <c r="C29" s="52" t="s">
        <v>234</v>
      </c>
      <c r="D29" s="38" t="s">
        <v>48</v>
      </c>
      <c r="E29" s="66">
        <v>3</v>
      </c>
      <c r="F29" s="39"/>
      <c r="G29" s="45">
        <f>F29*E29</f>
        <v>0</v>
      </c>
      <c r="I29"/>
      <c r="J29"/>
      <c r="K29"/>
      <c r="L29"/>
    </row>
    <row r="30" spans="1:12" s="18" customFormat="1" ht="15" x14ac:dyDescent="0.25">
      <c r="A30" s="25"/>
      <c r="B30" s="56"/>
      <c r="C30" s="52"/>
      <c r="D30" s="38"/>
      <c r="E30" s="66"/>
      <c r="F30" s="39"/>
      <c r="G30" s="45"/>
      <c r="I30"/>
      <c r="J30"/>
      <c r="K30"/>
      <c r="L30"/>
    </row>
    <row r="31" spans="1:12" s="18" customFormat="1" x14ac:dyDescent="0.2">
      <c r="A31" s="25"/>
      <c r="B31" s="17"/>
      <c r="C31" s="16" t="s">
        <v>31</v>
      </c>
      <c r="D31" s="1"/>
      <c r="E31" s="3"/>
      <c r="F31" s="3"/>
      <c r="G31" s="7">
        <f>SUM(G23:G30)</f>
        <v>0</v>
      </c>
      <c r="I31"/>
      <c r="J31"/>
      <c r="K31"/>
      <c r="L31"/>
    </row>
    <row r="32" spans="1:12" s="18" customFormat="1" ht="15" x14ac:dyDescent="0.25">
      <c r="A32" s="25"/>
      <c r="B32" s="17"/>
      <c r="C32" s="21"/>
      <c r="D32" s="22"/>
      <c r="E32" s="23"/>
      <c r="F32" s="23"/>
      <c r="G32" s="45"/>
      <c r="I32"/>
      <c r="J32"/>
      <c r="K32"/>
      <c r="L32"/>
    </row>
    <row r="33" spans="1:12" s="18" customFormat="1" ht="15" x14ac:dyDescent="0.25">
      <c r="A33" s="25"/>
      <c r="B33" s="29" t="s">
        <v>4</v>
      </c>
      <c r="C33" s="11" t="s">
        <v>11</v>
      </c>
      <c r="D33"/>
      <c r="E33" s="2"/>
      <c r="F33" s="2"/>
      <c r="G33" s="45"/>
      <c r="I33"/>
      <c r="J33"/>
      <c r="K33"/>
      <c r="L33"/>
    </row>
    <row r="34" spans="1:12" s="18" customFormat="1" ht="15" x14ac:dyDescent="0.25">
      <c r="A34" s="25"/>
      <c r="B34" s="57"/>
      <c r="C34" s="84"/>
      <c r="D34" s="38"/>
      <c r="E34" s="45"/>
      <c r="F34" s="45"/>
      <c r="G34" s="45"/>
      <c r="I34"/>
      <c r="J34"/>
      <c r="K34"/>
      <c r="L34"/>
    </row>
    <row r="35" spans="1:12" s="18" customFormat="1" ht="31.5" customHeight="1" x14ac:dyDescent="0.25">
      <c r="A35" s="25"/>
      <c r="B35" s="56">
        <v>1</v>
      </c>
      <c r="C35" s="52" t="s">
        <v>37</v>
      </c>
      <c r="D35" s="38" t="s">
        <v>48</v>
      </c>
      <c r="E35" s="45">
        <v>16</v>
      </c>
      <c r="F35" s="39"/>
      <c r="G35" s="45">
        <f>F35*E35</f>
        <v>0</v>
      </c>
      <c r="I35"/>
      <c r="J35"/>
      <c r="K35"/>
      <c r="L35"/>
    </row>
    <row r="36" spans="1:12" ht="15" x14ac:dyDescent="0.25">
      <c r="B36" s="56"/>
      <c r="C36" s="50"/>
      <c r="D36" s="38"/>
      <c r="E36" s="45"/>
      <c r="F36" s="45"/>
      <c r="G36" s="45"/>
    </row>
    <row r="37" spans="1:12" ht="90" x14ac:dyDescent="0.25">
      <c r="B37" s="56">
        <v>2</v>
      </c>
      <c r="C37" s="44" t="s">
        <v>80</v>
      </c>
      <c r="D37" s="38"/>
      <c r="E37" s="45"/>
      <c r="F37" s="39"/>
      <c r="G37" s="45"/>
    </row>
    <row r="38" spans="1:12" ht="18" x14ac:dyDescent="0.25">
      <c r="B38" s="56"/>
      <c r="C38" s="44" t="s">
        <v>51</v>
      </c>
      <c r="D38" s="38" t="s">
        <v>48</v>
      </c>
      <c r="E38" s="45">
        <f>ROUND(0.3*H38,1)</f>
        <v>2.1</v>
      </c>
      <c r="F38" s="39"/>
      <c r="G38" s="45">
        <f>F38*E38</f>
        <v>0</v>
      </c>
      <c r="H38" s="18">
        <v>7</v>
      </c>
    </row>
    <row r="39" spans="1:12" ht="15" x14ac:dyDescent="0.25">
      <c r="B39" s="56"/>
      <c r="C39" s="44"/>
      <c r="D39" s="38"/>
      <c r="E39" s="45"/>
      <c r="F39" s="39"/>
      <c r="G39" s="45"/>
      <c r="J39" s="18"/>
    </row>
    <row r="40" spans="1:12" ht="18" x14ac:dyDescent="0.25">
      <c r="B40" s="56"/>
      <c r="C40" s="44" t="s">
        <v>56</v>
      </c>
      <c r="D40" s="38" t="s">
        <v>48</v>
      </c>
      <c r="E40" s="45">
        <f>ROUND(0.6*H38,1)</f>
        <v>4.2</v>
      </c>
      <c r="F40" s="39"/>
      <c r="G40" s="45">
        <f>F40*E40</f>
        <v>0</v>
      </c>
      <c r="I40" s="18"/>
      <c r="J40" s="18"/>
    </row>
    <row r="41" spans="1:12" ht="15" x14ac:dyDescent="0.25">
      <c r="B41" s="56"/>
      <c r="C41" s="44"/>
      <c r="D41" s="38"/>
      <c r="E41" s="45"/>
      <c r="F41" s="39"/>
      <c r="G41" s="45"/>
      <c r="I41" s="18"/>
      <c r="J41" s="18"/>
    </row>
    <row r="42" spans="1:12" ht="18" x14ac:dyDescent="0.25">
      <c r="B42" s="56"/>
      <c r="C42" s="44" t="s">
        <v>55</v>
      </c>
      <c r="D42" s="38" t="s">
        <v>48</v>
      </c>
      <c r="E42" s="45">
        <f>ROUND(0.1*H38,1)</f>
        <v>0.7</v>
      </c>
      <c r="F42" s="39"/>
      <c r="G42" s="45">
        <f>F42*E42</f>
        <v>0</v>
      </c>
      <c r="I42" s="18"/>
      <c r="J42" s="18"/>
    </row>
    <row r="43" spans="1:12" ht="15" x14ac:dyDescent="0.25">
      <c r="B43" s="56"/>
      <c r="C43" s="44"/>
      <c r="D43" s="38"/>
      <c r="E43" s="45"/>
      <c r="F43" s="39"/>
      <c r="G43" s="45"/>
      <c r="I43" s="18"/>
      <c r="J43" s="18"/>
    </row>
    <row r="44" spans="1:12" ht="60" x14ac:dyDescent="0.25">
      <c r="B44" s="56">
        <v>3</v>
      </c>
      <c r="C44" s="44" t="s">
        <v>232</v>
      </c>
      <c r="D44" s="38"/>
      <c r="E44" s="45"/>
      <c r="F44" s="39"/>
      <c r="G44" s="45"/>
      <c r="I44" s="18"/>
      <c r="J44" s="18"/>
    </row>
    <row r="45" spans="1:12" ht="18" x14ac:dyDescent="0.25">
      <c r="B45" s="56"/>
      <c r="C45" s="44" t="s">
        <v>51</v>
      </c>
      <c r="D45" s="38" t="s">
        <v>48</v>
      </c>
      <c r="E45" s="45">
        <f>ROUND(0.3*H45,1)</f>
        <v>54</v>
      </c>
      <c r="F45" s="85"/>
      <c r="G45" s="45">
        <f>F45*E45</f>
        <v>0</v>
      </c>
      <c r="H45" s="18">
        <v>180</v>
      </c>
      <c r="I45" s="18"/>
      <c r="J45" s="18"/>
    </row>
    <row r="46" spans="1:12" ht="15" x14ac:dyDescent="0.25">
      <c r="B46" s="56"/>
      <c r="C46" s="44"/>
      <c r="D46" s="38"/>
      <c r="E46" s="45"/>
      <c r="F46" s="85"/>
      <c r="G46" s="45"/>
      <c r="I46" s="18"/>
      <c r="J46" s="18"/>
    </row>
    <row r="47" spans="1:12" ht="18" x14ac:dyDescent="0.25">
      <c r="B47" s="56"/>
      <c r="C47" s="44" t="s">
        <v>56</v>
      </c>
      <c r="D47" s="38" t="s">
        <v>48</v>
      </c>
      <c r="E47" s="45">
        <f>ROUND(0.6*H45,1)</f>
        <v>108</v>
      </c>
      <c r="F47" s="85"/>
      <c r="G47" s="45">
        <f>F47*E47</f>
        <v>0</v>
      </c>
      <c r="I47" s="18"/>
      <c r="J47" s="18"/>
    </row>
    <row r="48" spans="1:12" ht="15" x14ac:dyDescent="0.25">
      <c r="B48" s="56"/>
      <c r="C48" s="44"/>
      <c r="D48" s="38"/>
      <c r="E48" s="45"/>
      <c r="F48" s="85"/>
      <c r="G48" s="45"/>
      <c r="I48" s="18"/>
      <c r="J48" s="18"/>
    </row>
    <row r="49" spans="2:10" ht="18" x14ac:dyDescent="0.25">
      <c r="B49" s="56"/>
      <c r="C49" s="44" t="s">
        <v>55</v>
      </c>
      <c r="D49" s="38" t="s">
        <v>48</v>
      </c>
      <c r="E49" s="45">
        <f>ROUND(0.1*H45,1)</f>
        <v>18</v>
      </c>
      <c r="F49" s="85"/>
      <c r="G49" s="45">
        <f>F49*E49</f>
        <v>0</v>
      </c>
      <c r="I49" s="18"/>
      <c r="J49" s="18"/>
    </row>
    <row r="50" spans="2:10" ht="15" x14ac:dyDescent="0.25">
      <c r="B50" s="56"/>
      <c r="C50" s="44"/>
      <c r="D50" s="38"/>
      <c r="E50" s="45"/>
      <c r="F50" s="85"/>
      <c r="G50" s="45"/>
      <c r="I50" s="18"/>
      <c r="J50" s="18"/>
    </row>
    <row r="51" spans="2:10" ht="30" x14ac:dyDescent="0.25">
      <c r="B51" s="56">
        <v>4</v>
      </c>
      <c r="C51" s="44" t="s">
        <v>26</v>
      </c>
      <c r="D51" s="38" t="s">
        <v>49</v>
      </c>
      <c r="E51" s="45">
        <v>52</v>
      </c>
      <c r="F51" s="39"/>
      <c r="G51" s="45">
        <f>F51*E51</f>
        <v>0</v>
      </c>
    </row>
    <row r="52" spans="2:10" ht="15" x14ac:dyDescent="0.25">
      <c r="B52" s="56"/>
      <c r="C52" s="44"/>
      <c r="D52" s="38"/>
      <c r="E52" s="45"/>
      <c r="F52" s="39"/>
      <c r="G52" s="45"/>
    </row>
    <row r="53" spans="2:10" ht="60" x14ac:dyDescent="0.25">
      <c r="B53" s="56">
        <v>5</v>
      </c>
      <c r="C53" s="44" t="s">
        <v>57</v>
      </c>
      <c r="D53" s="38" t="s">
        <v>9</v>
      </c>
      <c r="E53" s="45">
        <v>10</v>
      </c>
      <c r="F53" s="37"/>
      <c r="G53" s="45">
        <f>F53*E53</f>
        <v>0</v>
      </c>
    </row>
    <row r="54" spans="2:10" ht="15" x14ac:dyDescent="0.25">
      <c r="B54" s="56"/>
      <c r="C54" s="44"/>
      <c r="D54" s="38"/>
      <c r="E54" s="45"/>
      <c r="F54" s="39"/>
      <c r="G54" s="45"/>
    </row>
    <row r="55" spans="2:10" ht="60" x14ac:dyDescent="0.25">
      <c r="B55" s="56">
        <v>6</v>
      </c>
      <c r="C55" s="44" t="s">
        <v>255</v>
      </c>
      <c r="D55" s="38" t="s">
        <v>48</v>
      </c>
      <c r="E55" s="45">
        <v>19</v>
      </c>
      <c r="F55" s="39"/>
      <c r="G55" s="45">
        <f>F55*E55</f>
        <v>0</v>
      </c>
    </row>
    <row r="56" spans="2:10" ht="15" x14ac:dyDescent="0.25">
      <c r="B56" s="56"/>
      <c r="C56" s="44"/>
      <c r="D56" s="38"/>
      <c r="E56" s="45"/>
      <c r="F56" s="39"/>
      <c r="G56" s="45"/>
    </row>
    <row r="57" spans="2:10" ht="75" x14ac:dyDescent="0.25">
      <c r="B57" s="56">
        <v>7</v>
      </c>
      <c r="C57" s="44" t="s">
        <v>248</v>
      </c>
      <c r="D57" s="38" t="s">
        <v>48</v>
      </c>
      <c r="E57" s="45">
        <v>2.5</v>
      </c>
      <c r="F57" s="39"/>
      <c r="G57" s="45">
        <f>+E57*F57</f>
        <v>0</v>
      </c>
      <c r="H57" s="35"/>
    </row>
    <row r="58" spans="2:10" ht="15" x14ac:dyDescent="0.25">
      <c r="B58" s="56"/>
      <c r="C58" s="44"/>
      <c r="D58" s="38"/>
      <c r="E58" s="45"/>
      <c r="F58" s="39"/>
      <c r="G58" s="45"/>
      <c r="H58" s="35"/>
    </row>
    <row r="59" spans="2:10" ht="60" x14ac:dyDescent="0.25">
      <c r="B59" s="56">
        <v>8</v>
      </c>
      <c r="C59" s="44" t="s">
        <v>249</v>
      </c>
      <c r="D59" s="38" t="s">
        <v>48</v>
      </c>
      <c r="E59" s="45">
        <v>1.5</v>
      </c>
      <c r="F59" s="39"/>
      <c r="G59" s="45">
        <f>+E59*F59</f>
        <v>0</v>
      </c>
      <c r="H59" s="35"/>
    </row>
    <row r="60" spans="2:10" ht="15" x14ac:dyDescent="0.25">
      <c r="B60" s="56"/>
      <c r="C60" s="44"/>
      <c r="D60" s="38"/>
      <c r="E60" s="45"/>
      <c r="F60" s="39"/>
      <c r="G60" s="45"/>
      <c r="H60" s="35"/>
    </row>
    <row r="61" spans="2:10" ht="30.75" customHeight="1" x14ac:dyDescent="0.25">
      <c r="B61" s="56">
        <v>9</v>
      </c>
      <c r="C61" s="44" t="s">
        <v>40</v>
      </c>
      <c r="D61" s="55" t="s">
        <v>48</v>
      </c>
      <c r="E61" s="66">
        <v>155</v>
      </c>
      <c r="F61" s="86"/>
      <c r="G61" s="45">
        <f t="shared" ref="G61:G67" si="0">+E61*F61</f>
        <v>0</v>
      </c>
      <c r="H61" s="35"/>
    </row>
    <row r="62" spans="2:10" ht="15" x14ac:dyDescent="0.25">
      <c r="B62" s="56"/>
      <c r="C62" s="44"/>
      <c r="D62" s="55"/>
      <c r="E62" s="66"/>
      <c r="F62" s="86"/>
      <c r="G62" s="45"/>
      <c r="H62" s="35"/>
    </row>
    <row r="63" spans="2:10" ht="45" x14ac:dyDescent="0.25">
      <c r="B63" s="56">
        <v>10</v>
      </c>
      <c r="C63" s="44" t="s">
        <v>29</v>
      </c>
      <c r="D63" s="55" t="s">
        <v>48</v>
      </c>
      <c r="E63" s="66">
        <f>ROUND((E45+E47+E49)*1.3-E61*1.05,1)</f>
        <v>71.3</v>
      </c>
      <c r="F63" s="86"/>
      <c r="G63" s="45">
        <f t="shared" si="0"/>
        <v>0</v>
      </c>
      <c r="H63" s="35"/>
    </row>
    <row r="64" spans="2:10" ht="15" x14ac:dyDescent="0.25">
      <c r="B64" s="56"/>
      <c r="C64" s="44"/>
      <c r="D64" s="55"/>
      <c r="E64" s="66"/>
      <c r="F64" s="86"/>
      <c r="G64" s="45"/>
      <c r="H64" s="35"/>
    </row>
    <row r="65" spans="2:8" ht="30" x14ac:dyDescent="0.25">
      <c r="B65" s="56">
        <v>11</v>
      </c>
      <c r="C65" s="44" t="s">
        <v>36</v>
      </c>
      <c r="D65" s="55" t="s">
        <v>48</v>
      </c>
      <c r="E65" s="66">
        <f>E35</f>
        <v>16</v>
      </c>
      <c r="F65" s="86"/>
      <c r="G65" s="45">
        <f t="shared" si="0"/>
        <v>0</v>
      </c>
      <c r="H65" s="35"/>
    </row>
    <row r="66" spans="2:8" ht="15" x14ac:dyDescent="0.25">
      <c r="B66" s="56"/>
      <c r="C66" s="44"/>
      <c r="D66" s="55"/>
      <c r="E66" s="66"/>
      <c r="F66" s="86"/>
      <c r="G66" s="45"/>
      <c r="H66" s="35"/>
    </row>
    <row r="67" spans="2:8" ht="66" x14ac:dyDescent="0.25">
      <c r="B67" s="56">
        <v>12</v>
      </c>
      <c r="C67" s="44" t="s">
        <v>50</v>
      </c>
      <c r="D67" s="38" t="s">
        <v>210</v>
      </c>
      <c r="E67" s="66">
        <v>80</v>
      </c>
      <c r="F67" s="86"/>
      <c r="G67" s="45">
        <f t="shared" si="0"/>
        <v>0</v>
      </c>
      <c r="H67" s="35"/>
    </row>
    <row r="68" spans="2:8" ht="15" x14ac:dyDescent="0.25">
      <c r="B68" s="56"/>
      <c r="C68" s="44"/>
      <c r="D68" s="38"/>
      <c r="E68" s="66"/>
      <c r="F68" s="86"/>
      <c r="G68" s="45"/>
      <c r="H68" s="35"/>
    </row>
    <row r="69" spans="2:8" x14ac:dyDescent="0.2">
      <c r="C69" s="16" t="s">
        <v>13</v>
      </c>
      <c r="D69" s="1"/>
      <c r="E69" s="3"/>
      <c r="F69" s="3"/>
      <c r="G69" s="7">
        <f>SUM(G35:G68)</f>
        <v>0</v>
      </c>
    </row>
    <row r="71" spans="2:8" x14ac:dyDescent="0.2">
      <c r="B71" s="29" t="s">
        <v>6</v>
      </c>
      <c r="C71" s="11" t="s">
        <v>5</v>
      </c>
    </row>
    <row r="72" spans="2:8" x14ac:dyDescent="0.2">
      <c r="B72" s="29"/>
      <c r="C72" s="11"/>
    </row>
    <row r="73" spans="2:8" ht="75" x14ac:dyDescent="0.25">
      <c r="B73" s="56">
        <v>1</v>
      </c>
      <c r="C73" s="44" t="s">
        <v>213</v>
      </c>
      <c r="D73" s="38" t="s">
        <v>9</v>
      </c>
      <c r="E73" s="45">
        <f>E13</f>
        <v>55.5</v>
      </c>
      <c r="F73" s="39"/>
      <c r="G73" s="45">
        <f>+E73*F73</f>
        <v>0</v>
      </c>
    </row>
    <row r="74" spans="2:8" ht="15" x14ac:dyDescent="0.25">
      <c r="B74" s="56"/>
      <c r="C74" s="44"/>
      <c r="D74" s="38"/>
      <c r="E74" s="45"/>
      <c r="F74" s="39"/>
      <c r="G74" s="45"/>
    </row>
    <row r="75" spans="2:8" ht="90" customHeight="1" x14ac:dyDescent="0.25">
      <c r="B75" s="56">
        <v>2</v>
      </c>
      <c r="C75" s="44" t="s">
        <v>39</v>
      </c>
      <c r="D75" s="38"/>
      <c r="E75" s="45"/>
      <c r="F75" s="39"/>
      <c r="G75" s="45"/>
    </row>
    <row r="76" spans="2:8" ht="15" x14ac:dyDescent="0.25">
      <c r="B76" s="56"/>
      <c r="C76" s="50" t="s">
        <v>44</v>
      </c>
      <c r="D76" s="38" t="s">
        <v>10</v>
      </c>
      <c r="E76" s="45">
        <v>2</v>
      </c>
      <c r="F76" s="39"/>
      <c r="G76" s="45">
        <f>+E76*F76</f>
        <v>0</v>
      </c>
    </row>
    <row r="77" spans="2:8" ht="15" x14ac:dyDescent="0.25">
      <c r="B77" s="56"/>
      <c r="C77" s="50"/>
      <c r="D77" s="38"/>
      <c r="E77" s="45"/>
      <c r="F77" s="39"/>
      <c r="G77" s="45"/>
    </row>
    <row r="78" spans="2:8" ht="92.25" customHeight="1" x14ac:dyDescent="0.25">
      <c r="B78" s="56">
        <v>3</v>
      </c>
      <c r="C78" s="44" t="s">
        <v>38</v>
      </c>
      <c r="D78" s="38"/>
      <c r="E78" s="45"/>
      <c r="F78" s="39"/>
      <c r="G78" s="45"/>
    </row>
    <row r="79" spans="2:8" ht="15" x14ac:dyDescent="0.25">
      <c r="B79" s="56"/>
      <c r="C79" s="50" t="s">
        <v>46</v>
      </c>
      <c r="D79" s="38" t="s">
        <v>10</v>
      </c>
      <c r="E79" s="45">
        <v>1</v>
      </c>
      <c r="F79" s="39"/>
      <c r="G79" s="45">
        <f>+E79*F79</f>
        <v>0</v>
      </c>
    </row>
    <row r="80" spans="2:8" ht="15" x14ac:dyDescent="0.25">
      <c r="B80" s="56"/>
      <c r="C80" s="50" t="s">
        <v>59</v>
      </c>
      <c r="D80" s="38" t="s">
        <v>10</v>
      </c>
      <c r="E80" s="45">
        <v>2</v>
      </c>
      <c r="F80" s="39"/>
      <c r="G80" s="45">
        <f>+E80*F80</f>
        <v>0</v>
      </c>
    </row>
    <row r="81" spans="2:7" ht="15" x14ac:dyDescent="0.25">
      <c r="B81" s="56"/>
      <c r="C81" s="44"/>
      <c r="D81" s="38"/>
      <c r="E81" s="45"/>
      <c r="F81" s="39"/>
      <c r="G81" s="45"/>
    </row>
    <row r="82" spans="2:7" ht="90" x14ac:dyDescent="0.25">
      <c r="B82" s="56">
        <v>4</v>
      </c>
      <c r="C82" s="44" t="s">
        <v>252</v>
      </c>
      <c r="D82" s="38" t="s">
        <v>10</v>
      </c>
      <c r="E82" s="45">
        <v>5</v>
      </c>
      <c r="F82" s="39"/>
      <c r="G82" s="45">
        <f>+E82*F82</f>
        <v>0</v>
      </c>
    </row>
    <row r="83" spans="2:7" ht="15" x14ac:dyDescent="0.25">
      <c r="B83" s="56"/>
      <c r="C83" s="44"/>
      <c r="D83" s="38"/>
      <c r="E83" s="45"/>
      <c r="F83" s="39"/>
      <c r="G83" s="45"/>
    </row>
    <row r="84" spans="2:7" ht="30" x14ac:dyDescent="0.25">
      <c r="B84" s="56">
        <v>5</v>
      </c>
      <c r="C84" s="44" t="s">
        <v>214</v>
      </c>
      <c r="D84" s="38" t="s">
        <v>10</v>
      </c>
      <c r="E84" s="45">
        <v>2</v>
      </c>
      <c r="F84" s="39"/>
      <c r="G84" s="45">
        <f>+E84*F84</f>
        <v>0</v>
      </c>
    </row>
    <row r="85" spans="2:7" ht="15" x14ac:dyDescent="0.25">
      <c r="B85" s="56"/>
      <c r="C85" s="44"/>
      <c r="D85" s="38"/>
      <c r="E85" s="45"/>
      <c r="F85" s="39"/>
      <c r="G85" s="45"/>
    </row>
    <row r="86" spans="2:7" ht="30" x14ac:dyDescent="0.25">
      <c r="B86" s="56">
        <v>6</v>
      </c>
      <c r="C86" s="44" t="s">
        <v>239</v>
      </c>
      <c r="D86" s="38" t="s">
        <v>9</v>
      </c>
      <c r="E86" s="45">
        <v>5</v>
      </c>
      <c r="F86" s="39"/>
      <c r="G86" s="45">
        <f>+E86*F86</f>
        <v>0</v>
      </c>
    </row>
    <row r="87" spans="2:7" ht="60" x14ac:dyDescent="0.25">
      <c r="B87" s="56"/>
      <c r="C87" s="44" t="s">
        <v>240</v>
      </c>
      <c r="D87" s="38"/>
      <c r="E87" s="45"/>
      <c r="F87" s="39"/>
      <c r="G87" s="45"/>
    </row>
    <row r="88" spans="2:7" ht="60" x14ac:dyDescent="0.25">
      <c r="B88" s="56"/>
      <c r="C88" s="44" t="s">
        <v>241</v>
      </c>
      <c r="D88" s="38"/>
      <c r="E88" s="45"/>
      <c r="F88" s="39"/>
      <c r="G88" s="45"/>
    </row>
    <row r="89" spans="2:7" ht="30" x14ac:dyDescent="0.25">
      <c r="B89" s="56"/>
      <c r="C89" s="44" t="s">
        <v>235</v>
      </c>
      <c r="D89" s="38"/>
      <c r="E89" s="45"/>
      <c r="F89" s="39"/>
      <c r="G89" s="45"/>
    </row>
    <row r="90" spans="2:7" ht="31.5" customHeight="1" x14ac:dyDescent="0.25">
      <c r="B90" s="56"/>
      <c r="C90" s="44" t="s">
        <v>236</v>
      </c>
      <c r="D90" s="38"/>
      <c r="E90" s="45"/>
      <c r="F90" s="39"/>
      <c r="G90" s="45"/>
    </row>
    <row r="91" spans="2:7" ht="45" x14ac:dyDescent="0.25">
      <c r="B91" s="56"/>
      <c r="C91" s="44" t="s">
        <v>237</v>
      </c>
      <c r="D91" s="38"/>
      <c r="E91" s="45"/>
      <c r="F91" s="39"/>
      <c r="G91" s="45"/>
    </row>
    <row r="92" spans="2:7" ht="30" x14ac:dyDescent="0.25">
      <c r="B92" s="56"/>
      <c r="C92" s="44" t="s">
        <v>242</v>
      </c>
      <c r="D92" s="38"/>
      <c r="E92" s="45"/>
      <c r="F92" s="39"/>
      <c r="G92" s="45"/>
    </row>
    <row r="93" spans="2:7" ht="60" x14ac:dyDescent="0.25">
      <c r="B93" s="56"/>
      <c r="C93" s="44" t="s">
        <v>238</v>
      </c>
      <c r="D93" s="38"/>
      <c r="E93" s="45"/>
      <c r="F93" s="39"/>
      <c r="G93" s="45"/>
    </row>
    <row r="94" spans="2:7" ht="15" x14ac:dyDescent="0.25">
      <c r="B94" s="56"/>
      <c r="C94" s="44"/>
      <c r="D94" s="38"/>
      <c r="E94" s="45"/>
      <c r="F94" s="39"/>
      <c r="G94" s="45"/>
    </row>
    <row r="95" spans="2:7" ht="47.25" customHeight="1" x14ac:dyDescent="0.25">
      <c r="B95" s="56">
        <v>7</v>
      </c>
      <c r="C95" s="44" t="s">
        <v>243</v>
      </c>
      <c r="D95" s="38" t="s">
        <v>210</v>
      </c>
      <c r="E95" s="45">
        <v>18</v>
      </c>
      <c r="F95" s="39"/>
      <c r="G95" s="45">
        <f>+E95*F95</f>
        <v>0</v>
      </c>
    </row>
    <row r="96" spans="2:7" ht="15" x14ac:dyDescent="0.25">
      <c r="B96" s="56"/>
      <c r="C96" s="44"/>
      <c r="D96" s="38"/>
      <c r="E96" s="45"/>
      <c r="F96" s="39"/>
      <c r="G96" s="45"/>
    </row>
    <row r="97" spans="1:12" ht="75" x14ac:dyDescent="0.25">
      <c r="B97" s="56">
        <v>8</v>
      </c>
      <c r="C97" s="44" t="s">
        <v>269</v>
      </c>
      <c r="D97" s="55" t="s">
        <v>48</v>
      </c>
      <c r="E97" s="45">
        <v>15</v>
      </c>
      <c r="F97" s="39"/>
      <c r="G97" s="45">
        <f>+E97*F97</f>
        <v>0</v>
      </c>
    </row>
    <row r="98" spans="1:12" x14ac:dyDescent="0.2">
      <c r="F98" s="4"/>
      <c r="G98" s="5"/>
    </row>
    <row r="99" spans="1:12" x14ac:dyDescent="0.2">
      <c r="C99" s="16" t="s">
        <v>14</v>
      </c>
      <c r="D99" s="1"/>
      <c r="E99" s="3"/>
      <c r="F99" s="3"/>
      <c r="G99" s="7">
        <f>SUM(G73:G98)</f>
        <v>0</v>
      </c>
    </row>
    <row r="100" spans="1:12" x14ac:dyDescent="0.2">
      <c r="C100" s="11"/>
      <c r="G100" s="6"/>
    </row>
    <row r="101" spans="1:12" x14ac:dyDescent="0.2">
      <c r="B101" s="29" t="s">
        <v>16</v>
      </c>
      <c r="C101" s="11" t="s">
        <v>7</v>
      </c>
      <c r="L101" s="12"/>
    </row>
    <row r="102" spans="1:12" x14ac:dyDescent="0.2">
      <c r="B102" s="29"/>
      <c r="C102" s="11"/>
      <c r="L102" s="12"/>
    </row>
    <row r="103" spans="1:12" ht="30" x14ac:dyDescent="0.25">
      <c r="B103" s="56">
        <v>1</v>
      </c>
      <c r="C103" s="44" t="s">
        <v>62</v>
      </c>
      <c r="D103" s="38" t="s">
        <v>49</v>
      </c>
      <c r="E103" s="45">
        <f>E25</f>
        <v>7.5</v>
      </c>
      <c r="F103" s="39"/>
      <c r="G103" s="45">
        <f t="shared" ref="G103:G111" si="1">+E103*F103</f>
        <v>0</v>
      </c>
      <c r="L103" s="12"/>
    </row>
    <row r="104" spans="1:12" ht="15" x14ac:dyDescent="0.25">
      <c r="B104" s="56"/>
      <c r="C104" s="44"/>
      <c r="D104" s="38"/>
      <c r="E104" s="45"/>
      <c r="F104" s="39"/>
      <c r="G104" s="45"/>
      <c r="L104" s="12"/>
    </row>
    <row r="105" spans="1:12" ht="30" x14ac:dyDescent="0.25">
      <c r="B105" s="56">
        <v>2</v>
      </c>
      <c r="C105" s="44" t="s">
        <v>61</v>
      </c>
      <c r="D105" s="38" t="s">
        <v>9</v>
      </c>
      <c r="E105" s="45">
        <f>E23</f>
        <v>10</v>
      </c>
      <c r="F105" s="39"/>
      <c r="G105" s="45">
        <f t="shared" si="1"/>
        <v>0</v>
      </c>
      <c r="L105" s="12"/>
    </row>
    <row r="106" spans="1:12" ht="15" x14ac:dyDescent="0.25">
      <c r="B106" s="56"/>
      <c r="C106" s="44"/>
      <c r="D106" s="38"/>
      <c r="E106" s="45"/>
      <c r="F106" s="39"/>
      <c r="G106" s="45"/>
      <c r="L106" s="12"/>
    </row>
    <row r="107" spans="1:12" ht="30" x14ac:dyDescent="0.25">
      <c r="B107" s="56">
        <v>3</v>
      </c>
      <c r="C107" s="44" t="s">
        <v>33</v>
      </c>
      <c r="D107" s="38" t="s">
        <v>49</v>
      </c>
      <c r="E107" s="45">
        <f>E103</f>
        <v>7.5</v>
      </c>
      <c r="F107" s="39"/>
      <c r="G107" s="45">
        <f t="shared" si="1"/>
        <v>0</v>
      </c>
      <c r="L107" s="12"/>
    </row>
    <row r="108" spans="1:12" ht="15" x14ac:dyDescent="0.25">
      <c r="B108" s="56"/>
      <c r="C108" s="44"/>
      <c r="D108" s="38"/>
      <c r="E108" s="45"/>
      <c r="F108" s="39"/>
      <c r="G108" s="45"/>
      <c r="L108" s="12"/>
    </row>
    <row r="109" spans="1:12" ht="31.5" customHeight="1" x14ac:dyDescent="0.25">
      <c r="B109" s="56">
        <v>4</v>
      </c>
      <c r="C109" s="44" t="s">
        <v>63</v>
      </c>
      <c r="D109" s="38" t="s">
        <v>49</v>
      </c>
      <c r="E109" s="45">
        <f>E107+E27</f>
        <v>9.5</v>
      </c>
      <c r="F109" s="39"/>
      <c r="G109" s="45">
        <f t="shared" si="1"/>
        <v>0</v>
      </c>
      <c r="L109" s="12"/>
    </row>
    <row r="110" spans="1:12" ht="15" x14ac:dyDescent="0.25">
      <c r="B110" s="56"/>
      <c r="C110" s="44"/>
      <c r="D110" s="38"/>
      <c r="E110" s="45"/>
      <c r="F110" s="39"/>
      <c r="G110" s="45"/>
      <c r="L110" s="12"/>
    </row>
    <row r="111" spans="1:12" ht="30" x14ac:dyDescent="0.25">
      <c r="B111" s="56">
        <v>5</v>
      </c>
      <c r="C111" s="44" t="s">
        <v>34</v>
      </c>
      <c r="D111" s="38" t="s">
        <v>49</v>
      </c>
      <c r="E111" s="45">
        <f>E109</f>
        <v>9.5</v>
      </c>
      <c r="F111" s="39"/>
      <c r="G111" s="45">
        <f t="shared" si="1"/>
        <v>0</v>
      </c>
      <c r="L111" s="12"/>
    </row>
    <row r="112" spans="1:12" s="18" customFormat="1" x14ac:dyDescent="0.2">
      <c r="A112" s="25"/>
      <c r="B112" s="17"/>
      <c r="C112" s="16" t="s">
        <v>15</v>
      </c>
      <c r="D112" s="1"/>
      <c r="E112" s="3"/>
      <c r="F112" s="3"/>
      <c r="G112" s="7">
        <f>SUM(G102:G111)</f>
        <v>0</v>
      </c>
      <c r="I112"/>
      <c r="J112"/>
      <c r="K112"/>
      <c r="L112"/>
    </row>
    <row r="117" spans="1:12" s="18" customFormat="1" x14ac:dyDescent="0.2">
      <c r="A117" s="25"/>
      <c r="B117" s="17"/>
      <c r="C117"/>
      <c r="D117"/>
      <c r="E117" s="2"/>
      <c r="F117" s="2"/>
      <c r="G117" s="2"/>
      <c r="I117"/>
      <c r="J117"/>
      <c r="K117"/>
      <c r="L117"/>
    </row>
    <row r="118" spans="1:12" s="18" customFormat="1" x14ac:dyDescent="0.2">
      <c r="A118" s="25"/>
      <c r="B118" s="17"/>
      <c r="C118"/>
      <c r="D118"/>
      <c r="E118" s="2"/>
      <c r="F118" s="2"/>
      <c r="G118" s="2"/>
      <c r="I118"/>
      <c r="J118"/>
      <c r="K118"/>
      <c r="L118"/>
    </row>
    <row r="131" spans="3:3" x14ac:dyDescent="0.2">
      <c r="C131" s="20"/>
    </row>
  </sheetData>
  <mergeCells count="10">
    <mergeCell ref="D7:F7"/>
    <mergeCell ref="D8:F8"/>
    <mergeCell ref="D9:F9"/>
    <mergeCell ref="D10:F10"/>
    <mergeCell ref="B1:G1"/>
    <mergeCell ref="B2:G2"/>
    <mergeCell ref="B3:G3"/>
    <mergeCell ref="B4:G4"/>
    <mergeCell ref="D5:F5"/>
    <mergeCell ref="D6:F6"/>
  </mergeCells>
  <printOptions gridLines="1"/>
  <pageMargins left="1.1023622047244095" right="0.19685039370078741" top="0.70866141732283472" bottom="0.47244094488188981" header="0" footer="0"/>
  <pageSetup paperSize="9" scale="98" orientation="portrait" r:id="rId1"/>
  <headerFooter alignWithMargins="0">
    <oddHeader>&amp;L&amp;"Arial Narrow,Navadno"&amp;9KANALIZACIJA MALE ŽABLJE&amp;C&amp;"Arial Narrow,Navadno"&amp;9FD3 - HIŠNI PRIKLJUČKI&amp;R&amp;"Arial Narrow,Navadno"&amp;9DETAJL INFRASTRUKTURA d.o.o., NA PRODU 13, Vipava</oddHeader>
    <oddFooter>&amp;C&amp;9stran&amp;P</oddFooter>
  </headerFooter>
  <rowBreaks count="3" manualBreakCount="3">
    <brk id="10" min="1" max="6" man="1"/>
    <brk id="36" min="1" max="6" man="1"/>
    <brk id="85" min="1" max="6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71"/>
  <sheetViews>
    <sheetView view="pageBreakPreview" zoomScaleSheetLayoutView="100" workbookViewId="0">
      <selection activeCell="F5" sqref="F5"/>
    </sheetView>
  </sheetViews>
  <sheetFormatPr defaultRowHeight="15.75" x14ac:dyDescent="0.2"/>
  <cols>
    <col min="1" max="1" width="5" customWidth="1"/>
    <col min="2" max="2" width="45.140625" customWidth="1"/>
    <col min="3" max="3" width="10.5703125" customWidth="1"/>
    <col min="6" max="6" width="15.140625" style="160" customWidth="1"/>
  </cols>
  <sheetData>
    <row r="2" spans="1:6" x14ac:dyDescent="0.2">
      <c r="A2" s="87"/>
      <c r="B2" s="254" t="s">
        <v>270</v>
      </c>
      <c r="C2" s="254"/>
      <c r="D2" s="254"/>
      <c r="E2" s="254"/>
    </row>
    <row r="3" spans="1:6" x14ac:dyDescent="0.2">
      <c r="A3" s="87"/>
      <c r="B3" s="254" t="s">
        <v>271</v>
      </c>
      <c r="C3" s="254"/>
      <c r="D3" s="254"/>
      <c r="E3" s="254"/>
    </row>
    <row r="4" spans="1:6" x14ac:dyDescent="0.2">
      <c r="A4" s="87"/>
      <c r="B4" s="98"/>
      <c r="C4" s="116"/>
      <c r="D4" s="132"/>
      <c r="E4" s="147"/>
    </row>
    <row r="5" spans="1:6" x14ac:dyDescent="0.2">
      <c r="A5" s="87"/>
      <c r="B5" s="98"/>
      <c r="C5" s="116"/>
      <c r="D5" s="132"/>
      <c r="E5" s="147"/>
    </row>
    <row r="6" spans="1:6" x14ac:dyDescent="0.2">
      <c r="A6" s="87"/>
      <c r="B6" s="98"/>
      <c r="C6" s="116"/>
      <c r="D6" s="132"/>
      <c r="E6" s="147"/>
    </row>
    <row r="7" spans="1:6" x14ac:dyDescent="0.2">
      <c r="A7" s="87"/>
      <c r="B7" s="98" t="s">
        <v>272</v>
      </c>
      <c r="C7" s="120" t="s">
        <v>273</v>
      </c>
      <c r="D7" s="144" t="s">
        <v>274</v>
      </c>
      <c r="E7" s="151" t="s">
        <v>275</v>
      </c>
      <c r="F7" s="161" t="s">
        <v>406</v>
      </c>
    </row>
    <row r="8" spans="1:6" x14ac:dyDescent="0.2">
      <c r="A8" s="87"/>
      <c r="B8" s="98"/>
      <c r="C8" s="116"/>
      <c r="D8" s="132"/>
      <c r="E8" s="147"/>
    </row>
    <row r="9" spans="1:6" x14ac:dyDescent="0.2">
      <c r="A9" s="94" t="s">
        <v>0</v>
      </c>
      <c r="B9" s="113" t="s">
        <v>276</v>
      </c>
      <c r="C9" s="129"/>
      <c r="D9" s="142"/>
      <c r="E9" s="159"/>
      <c r="F9" s="162"/>
    </row>
    <row r="10" spans="1:6" x14ac:dyDescent="0.2">
      <c r="A10" s="87"/>
      <c r="B10" s="98"/>
      <c r="C10" s="116"/>
      <c r="D10" s="132"/>
      <c r="E10" s="147"/>
    </row>
    <row r="11" spans="1:6" x14ac:dyDescent="0.2">
      <c r="A11" s="93" t="s">
        <v>277</v>
      </c>
      <c r="B11" s="102" t="s">
        <v>278</v>
      </c>
      <c r="C11" s="130"/>
      <c r="D11" s="143"/>
      <c r="E11" s="152"/>
    </row>
    <row r="12" spans="1:6" x14ac:dyDescent="0.2">
      <c r="A12" s="93" t="s">
        <v>279</v>
      </c>
      <c r="B12" s="102" t="s">
        <v>280</v>
      </c>
      <c r="C12" s="130"/>
      <c r="D12" s="143"/>
      <c r="E12" s="152"/>
      <c r="F12" s="163"/>
    </row>
    <row r="13" spans="1:6" x14ac:dyDescent="0.2">
      <c r="A13" s="95">
        <v>1</v>
      </c>
      <c r="B13" s="102" t="s">
        <v>12</v>
      </c>
      <c r="C13" s="130"/>
      <c r="D13" s="143"/>
      <c r="E13" s="152"/>
      <c r="F13" s="164">
        <f>F49</f>
        <v>0</v>
      </c>
    </row>
    <row r="14" spans="1:6" x14ac:dyDescent="0.2">
      <c r="A14" s="95">
        <v>2</v>
      </c>
      <c r="B14" s="102" t="s">
        <v>13</v>
      </c>
      <c r="C14" s="130"/>
      <c r="D14" s="143"/>
      <c r="E14" s="152"/>
      <c r="F14" s="164">
        <f>F76</f>
        <v>0</v>
      </c>
    </row>
    <row r="15" spans="1:6" x14ac:dyDescent="0.2">
      <c r="A15" s="95">
        <v>3</v>
      </c>
      <c r="B15" s="102" t="s">
        <v>5</v>
      </c>
      <c r="C15" s="130"/>
      <c r="D15" s="143"/>
      <c r="E15" s="152"/>
      <c r="F15" s="164">
        <f>F94</f>
        <v>0</v>
      </c>
    </row>
    <row r="16" spans="1:6" x14ac:dyDescent="0.2">
      <c r="A16" s="95">
        <v>4</v>
      </c>
      <c r="B16" s="102" t="s">
        <v>7</v>
      </c>
      <c r="C16" s="130"/>
      <c r="D16" s="143"/>
      <c r="E16" s="152"/>
      <c r="F16" s="164">
        <f>F99</f>
        <v>0</v>
      </c>
    </row>
    <row r="17" spans="1:6" x14ac:dyDescent="0.2">
      <c r="A17" s="93" t="s">
        <v>281</v>
      </c>
      <c r="B17" s="102" t="s">
        <v>282</v>
      </c>
      <c r="C17" s="130"/>
      <c r="D17" s="143"/>
      <c r="E17" s="152"/>
      <c r="F17" s="164">
        <f>F152</f>
        <v>0</v>
      </c>
    </row>
    <row r="18" spans="1:6" ht="31.5" x14ac:dyDescent="0.2">
      <c r="A18" s="93" t="s">
        <v>283</v>
      </c>
      <c r="B18" s="102" t="s">
        <v>284</v>
      </c>
      <c r="C18" s="130"/>
      <c r="D18" s="143"/>
      <c r="E18" s="152"/>
      <c r="F18" s="164">
        <f>F201</f>
        <v>0</v>
      </c>
    </row>
    <row r="19" spans="1:6" ht="16.5" thickBot="1" x14ac:dyDescent="0.25">
      <c r="A19" s="93" t="s">
        <v>285</v>
      </c>
      <c r="B19" s="102"/>
      <c r="C19" s="130"/>
      <c r="D19" s="143"/>
      <c r="E19" s="152"/>
      <c r="F19" s="165">
        <f>SUM(F13:F18)</f>
        <v>0</v>
      </c>
    </row>
    <row r="20" spans="1:6" x14ac:dyDescent="0.2">
      <c r="A20" s="93"/>
      <c r="B20" s="101"/>
      <c r="C20" s="130"/>
      <c r="D20" s="143"/>
      <c r="E20" s="152"/>
      <c r="F20" s="163"/>
    </row>
    <row r="21" spans="1:6" x14ac:dyDescent="0.2">
      <c r="A21" s="94" t="s">
        <v>2</v>
      </c>
      <c r="B21" s="114" t="s">
        <v>286</v>
      </c>
      <c r="C21" s="129"/>
      <c r="D21" s="142"/>
      <c r="E21" s="159"/>
      <c r="F21" s="162"/>
    </row>
    <row r="22" spans="1:6" x14ac:dyDescent="0.2">
      <c r="A22" s="87"/>
      <c r="B22" s="97"/>
      <c r="C22" s="116"/>
      <c r="D22" s="132"/>
      <c r="E22" s="147"/>
    </row>
    <row r="23" spans="1:6" x14ac:dyDescent="0.2">
      <c r="A23" s="93" t="s">
        <v>277</v>
      </c>
      <c r="B23" s="102" t="s">
        <v>278</v>
      </c>
      <c r="C23" s="130"/>
      <c r="D23" s="143"/>
      <c r="E23" s="152"/>
    </row>
    <row r="24" spans="1:6" x14ac:dyDescent="0.2">
      <c r="A24" s="93" t="s">
        <v>279</v>
      </c>
      <c r="B24" s="102" t="s">
        <v>280</v>
      </c>
      <c r="C24" s="130"/>
      <c r="D24" s="143"/>
      <c r="E24" s="152"/>
    </row>
    <row r="25" spans="1:6" x14ac:dyDescent="0.2">
      <c r="A25" s="95">
        <v>1</v>
      </c>
      <c r="B25" s="102" t="s">
        <v>12</v>
      </c>
      <c r="C25" s="130"/>
      <c r="D25" s="143"/>
      <c r="E25" s="152"/>
      <c r="F25" s="164">
        <f>F217</f>
        <v>0</v>
      </c>
    </row>
    <row r="26" spans="1:6" x14ac:dyDescent="0.2">
      <c r="A26" s="95">
        <v>2</v>
      </c>
      <c r="B26" s="102" t="s">
        <v>13</v>
      </c>
      <c r="C26" s="130"/>
      <c r="D26" s="143"/>
      <c r="E26" s="152"/>
      <c r="F26" s="164">
        <f>F245</f>
        <v>0</v>
      </c>
    </row>
    <row r="27" spans="1:6" x14ac:dyDescent="0.2">
      <c r="A27" s="95">
        <v>3</v>
      </c>
      <c r="B27" s="102" t="s">
        <v>14</v>
      </c>
      <c r="C27" s="130"/>
      <c r="D27" s="143"/>
      <c r="E27" s="152"/>
      <c r="F27" s="164">
        <f>F264</f>
        <v>0</v>
      </c>
    </row>
    <row r="28" spans="1:6" x14ac:dyDescent="0.2">
      <c r="A28" s="95">
        <v>4</v>
      </c>
      <c r="B28" s="102" t="s">
        <v>15</v>
      </c>
      <c r="C28" s="130"/>
      <c r="D28" s="143"/>
      <c r="E28" s="152"/>
      <c r="F28" s="164">
        <f>F269</f>
        <v>0</v>
      </c>
    </row>
    <row r="29" spans="1:6" x14ac:dyDescent="0.2">
      <c r="A29" s="93" t="s">
        <v>281</v>
      </c>
      <c r="B29" s="102" t="s">
        <v>282</v>
      </c>
      <c r="C29" s="130"/>
      <c r="D29" s="143"/>
      <c r="E29" s="152"/>
      <c r="F29" s="164">
        <f>F322</f>
        <v>0</v>
      </c>
    </row>
    <row r="30" spans="1:6" x14ac:dyDescent="0.2">
      <c r="A30" s="93" t="s">
        <v>283</v>
      </c>
      <c r="B30" s="101" t="s">
        <v>287</v>
      </c>
      <c r="C30" s="130"/>
      <c r="D30" s="143"/>
      <c r="E30" s="152"/>
      <c r="F30" s="164">
        <f>F371</f>
        <v>0</v>
      </c>
    </row>
    <row r="31" spans="1:6" ht="16.5" thickBot="1" x14ac:dyDescent="0.25">
      <c r="A31" s="93" t="s">
        <v>285</v>
      </c>
      <c r="B31" s="101"/>
      <c r="C31" s="130"/>
      <c r="D31" s="143"/>
      <c r="E31" s="152"/>
      <c r="F31" s="165">
        <f>SUM(F25:F30)</f>
        <v>0</v>
      </c>
    </row>
    <row r="32" spans="1:6" ht="16.5" thickBot="1" x14ac:dyDescent="0.25">
      <c r="A32" s="87"/>
      <c r="B32" s="98"/>
      <c r="C32" s="116"/>
      <c r="D32" s="132"/>
      <c r="E32" s="147"/>
    </row>
    <row r="33" spans="1:6" ht="16.5" thickBot="1" x14ac:dyDescent="0.25">
      <c r="A33" s="90" t="s">
        <v>285</v>
      </c>
      <c r="B33" s="253" t="s">
        <v>288</v>
      </c>
      <c r="C33" s="253"/>
      <c r="D33" s="253"/>
      <c r="E33" s="150"/>
      <c r="F33" s="166">
        <f>F19+F31</f>
        <v>0</v>
      </c>
    </row>
    <row r="34" spans="1:6" x14ac:dyDescent="0.2">
      <c r="A34" s="87"/>
      <c r="B34" s="96"/>
      <c r="C34" s="115"/>
      <c r="D34" s="131"/>
      <c r="E34" s="146"/>
    </row>
    <row r="35" spans="1:6" x14ac:dyDescent="0.2">
      <c r="A35" s="87"/>
      <c r="B35" s="96"/>
      <c r="C35" s="115"/>
      <c r="D35" s="131"/>
      <c r="E35" s="146"/>
    </row>
    <row r="36" spans="1:6" x14ac:dyDescent="0.2">
      <c r="A36" s="87"/>
      <c r="B36" s="96"/>
      <c r="C36" s="115"/>
      <c r="D36" s="131"/>
      <c r="E36" s="146"/>
    </row>
    <row r="37" spans="1:6" x14ac:dyDescent="0.2">
      <c r="A37" s="87"/>
      <c r="B37" s="98"/>
      <c r="C37" s="115"/>
      <c r="D37" s="131"/>
      <c r="E37" s="146"/>
    </row>
    <row r="38" spans="1:6" x14ac:dyDescent="0.2">
      <c r="A38" s="94" t="s">
        <v>0</v>
      </c>
      <c r="B38" s="113" t="s">
        <v>276</v>
      </c>
      <c r="C38" s="120" t="s">
        <v>273</v>
      </c>
      <c r="D38" s="144" t="s">
        <v>274</v>
      </c>
      <c r="E38" s="151" t="s">
        <v>275</v>
      </c>
      <c r="F38" s="161" t="s">
        <v>406</v>
      </c>
    </row>
    <row r="39" spans="1:6" x14ac:dyDescent="0.2">
      <c r="A39" s="87"/>
      <c r="B39" s="96"/>
      <c r="C39" s="115"/>
      <c r="D39" s="131"/>
      <c r="E39" s="146"/>
    </row>
    <row r="40" spans="1:6" x14ac:dyDescent="0.2">
      <c r="A40" s="88" t="s">
        <v>277</v>
      </c>
      <c r="B40" s="98" t="s">
        <v>278</v>
      </c>
      <c r="C40" s="115"/>
      <c r="D40" s="131"/>
      <c r="E40" s="146"/>
    </row>
    <row r="41" spans="1:6" x14ac:dyDescent="0.2">
      <c r="A41" s="87"/>
      <c r="B41" s="100" t="s">
        <v>289</v>
      </c>
      <c r="C41" s="115"/>
      <c r="D41" s="131"/>
      <c r="E41" s="146"/>
    </row>
    <row r="42" spans="1:6" x14ac:dyDescent="0.2">
      <c r="A42" s="88" t="s">
        <v>290</v>
      </c>
      <c r="B42" s="98" t="s">
        <v>291</v>
      </c>
      <c r="C42" s="115"/>
      <c r="D42" s="131"/>
      <c r="E42" s="146"/>
    </row>
    <row r="43" spans="1:6" x14ac:dyDescent="0.2">
      <c r="A43" s="87"/>
      <c r="B43" s="98"/>
      <c r="C43" s="115"/>
      <c r="D43" s="131"/>
      <c r="E43" s="146"/>
    </row>
    <row r="44" spans="1:6" x14ac:dyDescent="0.2">
      <c r="A44" s="91" t="s">
        <v>0</v>
      </c>
      <c r="B44" s="107" t="s">
        <v>8</v>
      </c>
      <c r="C44" s="123"/>
      <c r="D44" s="137"/>
      <c r="E44" s="155"/>
      <c r="F44" s="167"/>
    </row>
    <row r="45" spans="1:6" x14ac:dyDescent="0.2">
      <c r="A45" s="89"/>
      <c r="B45" s="108"/>
      <c r="C45" s="123"/>
      <c r="D45" s="137"/>
      <c r="E45" s="155"/>
      <c r="F45" s="167"/>
    </row>
    <row r="46" spans="1:6" ht="31.5" x14ac:dyDescent="0.2">
      <c r="A46" s="89" t="s">
        <v>0</v>
      </c>
      <c r="B46" s="103" t="s">
        <v>292</v>
      </c>
      <c r="C46" s="123" t="s">
        <v>9</v>
      </c>
      <c r="D46" s="137">
        <v>129</v>
      </c>
      <c r="E46" s="155"/>
      <c r="F46" s="167">
        <f>+D46*E46</f>
        <v>0</v>
      </c>
    </row>
    <row r="47" spans="1:6" x14ac:dyDescent="0.2">
      <c r="A47" s="89"/>
      <c r="B47" s="109"/>
      <c r="C47" s="125"/>
      <c r="D47" s="138"/>
      <c r="E47" s="156"/>
      <c r="F47" s="168"/>
    </row>
    <row r="48" spans="1:6" ht="79.5" thickBot="1" x14ac:dyDescent="0.25">
      <c r="A48" s="89" t="s">
        <v>2</v>
      </c>
      <c r="B48" s="110" t="s">
        <v>293</v>
      </c>
      <c r="C48" s="126" t="s">
        <v>27</v>
      </c>
      <c r="D48" s="139">
        <v>1</v>
      </c>
      <c r="E48" s="157"/>
      <c r="F48" s="169">
        <f>+D48*E48</f>
        <v>0</v>
      </c>
    </row>
    <row r="49" spans="1:6" ht="16.5" thickTop="1" x14ac:dyDescent="0.2">
      <c r="A49" s="89" t="s">
        <v>285</v>
      </c>
      <c r="B49" s="104" t="s">
        <v>12</v>
      </c>
      <c r="C49" s="123"/>
      <c r="D49" s="137"/>
      <c r="E49" s="155"/>
      <c r="F49" s="170">
        <f>SUM(F46:F48)</f>
        <v>0</v>
      </c>
    </row>
    <row r="50" spans="1:6" x14ac:dyDescent="0.2">
      <c r="A50" s="89"/>
      <c r="B50" s="105"/>
      <c r="C50" s="123"/>
      <c r="D50" s="137"/>
      <c r="E50" s="155"/>
      <c r="F50" s="167"/>
    </row>
    <row r="51" spans="1:6" x14ac:dyDescent="0.2">
      <c r="A51" s="91" t="s">
        <v>2</v>
      </c>
      <c r="B51" s="107" t="s">
        <v>11</v>
      </c>
      <c r="C51" s="123"/>
      <c r="D51" s="137"/>
      <c r="E51" s="155"/>
      <c r="F51" s="167"/>
    </row>
    <row r="52" spans="1:6" x14ac:dyDescent="0.2">
      <c r="A52" s="91"/>
      <c r="B52" s="107"/>
      <c r="C52" s="123"/>
      <c r="D52" s="137"/>
      <c r="E52" s="155"/>
      <c r="F52" s="167"/>
    </row>
    <row r="53" spans="1:6" ht="47.25" x14ac:dyDescent="0.2">
      <c r="A53" s="89" t="s">
        <v>0</v>
      </c>
      <c r="B53" s="111" t="s">
        <v>294</v>
      </c>
      <c r="C53" s="119" t="s">
        <v>295</v>
      </c>
      <c r="D53" s="137">
        <v>10.3</v>
      </c>
      <c r="E53" s="155"/>
      <c r="F53" s="171">
        <f>E53*D53</f>
        <v>0</v>
      </c>
    </row>
    <row r="54" spans="1:6" x14ac:dyDescent="0.2">
      <c r="A54" s="91"/>
      <c r="B54" s="107"/>
      <c r="C54" s="123"/>
      <c r="D54" s="137"/>
      <c r="E54" s="155"/>
      <c r="F54" s="171"/>
    </row>
    <row r="55" spans="1:6" ht="94.5" x14ac:dyDescent="0.2">
      <c r="A55" s="89" t="s">
        <v>2</v>
      </c>
      <c r="B55" s="111" t="s">
        <v>296</v>
      </c>
      <c r="C55" s="123"/>
      <c r="D55" s="137"/>
      <c r="E55" s="155"/>
      <c r="F55" s="171"/>
    </row>
    <row r="56" spans="1:6" ht="18" x14ac:dyDescent="0.2">
      <c r="A56" s="89"/>
      <c r="B56" s="111" t="s">
        <v>297</v>
      </c>
      <c r="C56" s="119" t="s">
        <v>295</v>
      </c>
      <c r="D56" s="137">
        <v>12.9</v>
      </c>
      <c r="E56" s="155"/>
      <c r="F56" s="171">
        <f>E56*D56</f>
        <v>0</v>
      </c>
    </row>
    <row r="57" spans="1:6" x14ac:dyDescent="0.2">
      <c r="A57" s="89"/>
      <c r="B57" s="111"/>
      <c r="C57" s="115"/>
      <c r="D57" s="137"/>
      <c r="E57" s="155"/>
      <c r="F57" s="171"/>
    </row>
    <row r="58" spans="1:6" ht="47.25" x14ac:dyDescent="0.2">
      <c r="A58" s="89" t="s">
        <v>4</v>
      </c>
      <c r="B58" s="111" t="s">
        <v>298</v>
      </c>
      <c r="C58" s="115"/>
      <c r="D58" s="137"/>
      <c r="E58" s="155"/>
      <c r="F58" s="171"/>
    </row>
    <row r="59" spans="1:6" ht="18" x14ac:dyDescent="0.2">
      <c r="A59" s="89"/>
      <c r="B59" s="111" t="s">
        <v>299</v>
      </c>
      <c r="C59" s="119" t="s">
        <v>295</v>
      </c>
      <c r="D59" s="137">
        <v>31</v>
      </c>
      <c r="E59" s="155"/>
      <c r="F59" s="171">
        <f t="shared" ref="F59:F75" si="0">D59*E59</f>
        <v>0</v>
      </c>
    </row>
    <row r="60" spans="1:6" x14ac:dyDescent="0.2">
      <c r="A60" s="89"/>
      <c r="B60" s="111"/>
      <c r="C60" s="115"/>
      <c r="D60" s="137"/>
      <c r="E60" s="155"/>
      <c r="F60" s="171"/>
    </row>
    <row r="61" spans="1:6" ht="18" x14ac:dyDescent="0.2">
      <c r="A61" s="89" t="s">
        <v>6</v>
      </c>
      <c r="B61" s="111" t="s">
        <v>300</v>
      </c>
      <c r="C61" s="119" t="s">
        <v>301</v>
      </c>
      <c r="D61" s="137">
        <v>51.6</v>
      </c>
      <c r="E61" s="155"/>
      <c r="F61" s="171">
        <f t="shared" si="0"/>
        <v>0</v>
      </c>
    </row>
    <row r="62" spans="1:6" x14ac:dyDescent="0.2">
      <c r="A62" s="89"/>
      <c r="B62" s="111"/>
      <c r="C62" s="115"/>
      <c r="D62" s="137"/>
      <c r="E62" s="155"/>
      <c r="F62" s="171"/>
    </row>
    <row r="63" spans="1:6" ht="47.25" x14ac:dyDescent="0.2">
      <c r="A63" s="89" t="s">
        <v>16</v>
      </c>
      <c r="B63" s="103" t="s">
        <v>302</v>
      </c>
      <c r="C63" s="119" t="s">
        <v>295</v>
      </c>
      <c r="D63" s="137">
        <v>10.3</v>
      </c>
      <c r="E63" s="155"/>
      <c r="F63" s="171">
        <f t="shared" si="0"/>
        <v>0</v>
      </c>
    </row>
    <row r="64" spans="1:6" x14ac:dyDescent="0.2">
      <c r="A64" s="89"/>
      <c r="B64" s="103"/>
      <c r="C64" s="115"/>
      <c r="D64" s="137"/>
      <c r="E64" s="155"/>
      <c r="F64" s="171"/>
    </row>
    <row r="65" spans="1:6" ht="97.5" x14ac:dyDescent="0.2">
      <c r="A65" s="89" t="s">
        <v>149</v>
      </c>
      <c r="B65" s="103" t="s">
        <v>303</v>
      </c>
      <c r="C65" s="119" t="s">
        <v>295</v>
      </c>
      <c r="D65" s="137">
        <v>15.5</v>
      </c>
      <c r="E65" s="155"/>
      <c r="F65" s="171">
        <f t="shared" si="0"/>
        <v>0</v>
      </c>
    </row>
    <row r="66" spans="1:6" x14ac:dyDescent="0.2">
      <c r="A66" s="89"/>
      <c r="B66" s="103"/>
      <c r="C66" s="115"/>
      <c r="D66" s="137"/>
      <c r="E66" s="155"/>
      <c r="F66" s="171"/>
    </row>
    <row r="67" spans="1:6" ht="97.5" x14ac:dyDescent="0.2">
      <c r="A67" s="89" t="s">
        <v>304</v>
      </c>
      <c r="B67" s="103" t="s">
        <v>305</v>
      </c>
      <c r="C67" s="119" t="s">
        <v>295</v>
      </c>
      <c r="D67" s="137">
        <v>10.3</v>
      </c>
      <c r="E67" s="155"/>
      <c r="F67" s="171">
        <f t="shared" si="0"/>
        <v>0</v>
      </c>
    </row>
    <row r="68" spans="1:6" x14ac:dyDescent="0.2">
      <c r="A68" s="89"/>
      <c r="B68" s="103"/>
      <c r="C68" s="115"/>
      <c r="D68" s="137"/>
      <c r="E68" s="155"/>
      <c r="F68" s="171"/>
    </row>
    <row r="69" spans="1:6" ht="47.25" x14ac:dyDescent="0.2">
      <c r="A69" s="89" t="s">
        <v>306</v>
      </c>
      <c r="B69" s="105" t="s">
        <v>40</v>
      </c>
      <c r="C69" s="119" t="s">
        <v>295</v>
      </c>
      <c r="D69" s="137">
        <v>4.8</v>
      </c>
      <c r="E69" s="155"/>
      <c r="F69" s="171">
        <f t="shared" si="0"/>
        <v>0</v>
      </c>
    </row>
    <row r="70" spans="1:6" x14ac:dyDescent="0.2">
      <c r="A70" s="89"/>
      <c r="B70" s="103"/>
      <c r="C70" s="115"/>
      <c r="D70" s="137"/>
      <c r="E70" s="155"/>
      <c r="F70" s="171"/>
    </row>
    <row r="71" spans="1:6" ht="31.5" x14ac:dyDescent="0.2">
      <c r="A71" s="89" t="s">
        <v>307</v>
      </c>
      <c r="B71" s="103" t="s">
        <v>308</v>
      </c>
      <c r="C71" s="119" t="s">
        <v>295</v>
      </c>
      <c r="D71" s="137">
        <v>8.5</v>
      </c>
      <c r="E71" s="155"/>
      <c r="F71" s="171">
        <f t="shared" si="0"/>
        <v>0</v>
      </c>
    </row>
    <row r="72" spans="1:6" x14ac:dyDescent="0.2">
      <c r="A72" s="89"/>
      <c r="B72" s="103"/>
      <c r="C72" s="115"/>
      <c r="D72" s="137"/>
      <c r="E72" s="155"/>
      <c r="F72" s="171"/>
    </row>
    <row r="73" spans="1:6" ht="67.5" x14ac:dyDescent="0.2">
      <c r="A73" s="89" t="s">
        <v>309</v>
      </c>
      <c r="B73" s="103" t="s">
        <v>310</v>
      </c>
      <c r="C73" s="119" t="s">
        <v>301</v>
      </c>
      <c r="D73" s="137">
        <v>34</v>
      </c>
      <c r="E73" s="155"/>
      <c r="F73" s="171">
        <f t="shared" si="0"/>
        <v>0</v>
      </c>
    </row>
    <row r="74" spans="1:6" x14ac:dyDescent="0.2">
      <c r="A74" s="89"/>
      <c r="B74" s="103"/>
      <c r="C74" s="115"/>
      <c r="D74" s="137"/>
      <c r="E74" s="155"/>
      <c r="F74" s="171"/>
    </row>
    <row r="75" spans="1:6" ht="48" thickBot="1" x14ac:dyDescent="0.25">
      <c r="A75" s="89" t="s">
        <v>311</v>
      </c>
      <c r="B75" s="111" t="s">
        <v>312</v>
      </c>
      <c r="C75" s="119" t="s">
        <v>295</v>
      </c>
      <c r="D75" s="137">
        <v>7</v>
      </c>
      <c r="E75" s="155"/>
      <c r="F75" s="171">
        <f t="shared" si="0"/>
        <v>0</v>
      </c>
    </row>
    <row r="76" spans="1:6" ht="16.5" thickTop="1" x14ac:dyDescent="0.2">
      <c r="A76" s="89" t="s">
        <v>285</v>
      </c>
      <c r="B76" s="106" t="s">
        <v>13</v>
      </c>
      <c r="C76" s="127"/>
      <c r="D76" s="140"/>
      <c r="E76" s="158"/>
      <c r="F76" s="172">
        <f>SUM(F51:F75)</f>
        <v>0</v>
      </c>
    </row>
    <row r="77" spans="1:6" x14ac:dyDescent="0.2">
      <c r="A77" s="89"/>
      <c r="B77" s="108"/>
      <c r="C77" s="123"/>
      <c r="D77" s="137"/>
      <c r="E77" s="155"/>
      <c r="F77" s="167"/>
    </row>
    <row r="78" spans="1:6" x14ac:dyDescent="0.2">
      <c r="A78" s="91" t="s">
        <v>4</v>
      </c>
      <c r="B78" s="107" t="s">
        <v>5</v>
      </c>
      <c r="C78" s="117" t="s">
        <v>273</v>
      </c>
      <c r="D78" s="145" t="s">
        <v>274</v>
      </c>
      <c r="E78" s="148"/>
      <c r="F78" s="173" t="s">
        <v>406</v>
      </c>
    </row>
    <row r="79" spans="1:6" x14ac:dyDescent="0.2">
      <c r="A79" s="87"/>
      <c r="B79" s="98"/>
      <c r="C79" s="115"/>
      <c r="D79" s="131"/>
      <c r="E79" s="146"/>
    </row>
    <row r="80" spans="1:6" ht="78.75" x14ac:dyDescent="0.2">
      <c r="A80" s="89" t="s">
        <v>0</v>
      </c>
      <c r="B80" s="103" t="s">
        <v>313</v>
      </c>
      <c r="C80" s="123" t="s">
        <v>9</v>
      </c>
      <c r="D80" s="137">
        <v>129</v>
      </c>
      <c r="E80" s="155"/>
      <c r="F80" s="167">
        <f>+D80*E80</f>
        <v>0</v>
      </c>
    </row>
    <row r="81" spans="1:6" x14ac:dyDescent="0.2">
      <c r="A81" s="89"/>
      <c r="B81" s="103"/>
      <c r="C81" s="123"/>
      <c r="D81" s="137"/>
      <c r="E81" s="155"/>
      <c r="F81" s="167"/>
    </row>
    <row r="82" spans="1:6" ht="31.5" x14ac:dyDescent="0.2">
      <c r="A82" s="89" t="s">
        <v>2</v>
      </c>
      <c r="B82" s="103" t="s">
        <v>314</v>
      </c>
      <c r="C82" s="123" t="s">
        <v>9</v>
      </c>
      <c r="D82" s="137">
        <v>6</v>
      </c>
      <c r="E82" s="155"/>
      <c r="F82" s="167">
        <f>+D82*E82</f>
        <v>0</v>
      </c>
    </row>
    <row r="83" spans="1:6" x14ac:dyDescent="0.2">
      <c r="A83" s="89"/>
      <c r="B83" s="103"/>
      <c r="C83" s="123"/>
      <c r="D83" s="137"/>
      <c r="E83" s="155"/>
      <c r="F83" s="167"/>
    </row>
    <row r="84" spans="1:6" ht="94.5" x14ac:dyDescent="0.2">
      <c r="A84" s="89" t="s">
        <v>4</v>
      </c>
      <c r="B84" s="103" t="s">
        <v>315</v>
      </c>
      <c r="C84" s="123" t="s">
        <v>27</v>
      </c>
      <c r="D84" s="137">
        <v>1</v>
      </c>
      <c r="E84" s="155"/>
      <c r="F84" s="167">
        <f>+D84*E84</f>
        <v>0</v>
      </c>
    </row>
    <row r="85" spans="1:6" x14ac:dyDescent="0.2">
      <c r="A85" s="89"/>
      <c r="B85" s="103"/>
      <c r="C85" s="123"/>
      <c r="D85" s="137"/>
      <c r="E85" s="155"/>
      <c r="F85" s="167"/>
    </row>
    <row r="86" spans="1:6" ht="31.5" x14ac:dyDescent="0.2">
      <c r="A86" s="89" t="s">
        <v>6</v>
      </c>
      <c r="B86" s="103" t="s">
        <v>316</v>
      </c>
      <c r="C86" s="123" t="s">
        <v>27</v>
      </c>
      <c r="D86" s="137">
        <v>2</v>
      </c>
      <c r="E86" s="155"/>
      <c r="F86" s="167">
        <f>+D86*E86</f>
        <v>0</v>
      </c>
    </row>
    <row r="87" spans="1:6" ht="33.75" x14ac:dyDescent="0.2">
      <c r="A87" s="89"/>
      <c r="B87" s="103" t="s">
        <v>317</v>
      </c>
      <c r="C87" s="123"/>
      <c r="D87" s="137"/>
      <c r="E87" s="155"/>
      <c r="F87" s="167"/>
    </row>
    <row r="88" spans="1:6" ht="65.25" x14ac:dyDescent="0.2">
      <c r="A88" s="89"/>
      <c r="B88" s="103" t="s">
        <v>318</v>
      </c>
      <c r="C88" s="123"/>
      <c r="D88" s="137"/>
      <c r="E88" s="155"/>
      <c r="F88" s="167"/>
    </row>
    <row r="89" spans="1:6" ht="31.5" x14ac:dyDescent="0.2">
      <c r="A89" s="89"/>
      <c r="B89" s="103" t="s">
        <v>319</v>
      </c>
      <c r="C89" s="123"/>
      <c r="D89" s="137"/>
      <c r="E89" s="155"/>
      <c r="F89" s="167"/>
    </row>
    <row r="90" spans="1:6" ht="33.75" x14ac:dyDescent="0.2">
      <c r="A90" s="89"/>
      <c r="B90" s="103" t="s">
        <v>320</v>
      </c>
      <c r="C90" s="123"/>
      <c r="D90" s="137"/>
      <c r="E90" s="155"/>
      <c r="F90" s="167"/>
    </row>
    <row r="91" spans="1:6" ht="33.75" x14ac:dyDescent="0.2">
      <c r="A91" s="89"/>
      <c r="B91" s="103" t="s">
        <v>321</v>
      </c>
      <c r="C91" s="123"/>
      <c r="D91" s="137"/>
      <c r="E91" s="155"/>
      <c r="F91" s="167"/>
    </row>
    <row r="92" spans="1:6" x14ac:dyDescent="0.2">
      <c r="A92" s="89"/>
      <c r="B92" s="103" t="s">
        <v>322</v>
      </c>
      <c r="C92" s="123"/>
      <c r="D92" s="137"/>
      <c r="E92" s="155"/>
      <c r="F92" s="167"/>
    </row>
    <row r="93" spans="1:6" ht="48" thickBot="1" x14ac:dyDescent="0.25">
      <c r="A93" s="89"/>
      <c r="B93" s="103" t="s">
        <v>323</v>
      </c>
      <c r="C93" s="123"/>
      <c r="D93" s="137"/>
      <c r="E93" s="155"/>
      <c r="F93" s="167"/>
    </row>
    <row r="94" spans="1:6" ht="16.5" thickTop="1" x14ac:dyDescent="0.2">
      <c r="A94" s="89" t="s">
        <v>285</v>
      </c>
      <c r="B94" s="106" t="s">
        <v>14</v>
      </c>
      <c r="C94" s="127"/>
      <c r="D94" s="140"/>
      <c r="E94" s="158"/>
      <c r="F94" s="172">
        <f>SUM(F79:F93)</f>
        <v>0</v>
      </c>
    </row>
    <row r="95" spans="1:6" x14ac:dyDescent="0.2">
      <c r="A95" s="89"/>
      <c r="B95" s="104"/>
      <c r="C95" s="123"/>
      <c r="D95" s="137"/>
      <c r="E95" s="155"/>
      <c r="F95" s="170"/>
    </row>
    <row r="96" spans="1:6" x14ac:dyDescent="0.2">
      <c r="A96" s="91" t="s">
        <v>6</v>
      </c>
      <c r="B96" s="107" t="s">
        <v>7</v>
      </c>
      <c r="C96" s="123"/>
      <c r="D96" s="137"/>
      <c r="E96" s="155"/>
      <c r="F96" s="167"/>
    </row>
    <row r="97" spans="1:6" x14ac:dyDescent="0.2">
      <c r="A97" s="91"/>
      <c r="B97" s="107"/>
      <c r="C97" s="123"/>
      <c r="D97" s="137"/>
      <c r="E97" s="155"/>
      <c r="F97" s="167"/>
    </row>
    <row r="98" spans="1:6" ht="32.25" thickBot="1" x14ac:dyDescent="0.25">
      <c r="A98" s="89" t="s">
        <v>0</v>
      </c>
      <c r="B98" s="112" t="s">
        <v>324</v>
      </c>
      <c r="C98" s="126" t="s">
        <v>9</v>
      </c>
      <c r="D98" s="139">
        <v>129</v>
      </c>
      <c r="E98" s="157"/>
      <c r="F98" s="169">
        <f>D98*E98</f>
        <v>0</v>
      </c>
    </row>
    <row r="99" spans="1:6" ht="16.5" thickTop="1" x14ac:dyDescent="0.2">
      <c r="A99" s="89" t="s">
        <v>285</v>
      </c>
      <c r="B99" s="104" t="s">
        <v>15</v>
      </c>
      <c r="C99" s="123"/>
      <c r="D99" s="137"/>
      <c r="E99" s="155"/>
      <c r="F99" s="170">
        <f>SUM(F98:F98)</f>
        <v>0</v>
      </c>
    </row>
    <row r="100" spans="1:6" ht="16.5" thickBot="1" x14ac:dyDescent="0.25">
      <c r="A100" s="87"/>
      <c r="B100" s="96"/>
      <c r="C100" s="115"/>
      <c r="D100" s="131"/>
      <c r="E100" s="146"/>
    </row>
    <row r="101" spans="1:6" ht="16.5" thickBot="1" x14ac:dyDescent="0.25">
      <c r="A101" s="90" t="s">
        <v>285</v>
      </c>
      <c r="B101" s="99" t="s">
        <v>325</v>
      </c>
      <c r="C101" s="118"/>
      <c r="D101" s="133"/>
      <c r="E101" s="150"/>
      <c r="F101" s="166">
        <f>F49+F76+F94+F99</f>
        <v>0</v>
      </c>
    </row>
    <row r="102" spans="1:6" x14ac:dyDescent="0.2">
      <c r="A102" s="87"/>
      <c r="B102" s="96"/>
      <c r="C102" s="115"/>
      <c r="D102" s="131"/>
      <c r="E102" s="146"/>
    </row>
    <row r="103" spans="1:6" x14ac:dyDescent="0.2">
      <c r="A103" s="87"/>
      <c r="B103" s="96"/>
      <c r="C103" s="115"/>
      <c r="D103" s="131"/>
      <c r="E103" s="146"/>
    </row>
    <row r="104" spans="1:6" x14ac:dyDescent="0.2">
      <c r="A104" s="88" t="s">
        <v>281</v>
      </c>
      <c r="B104" s="98" t="s">
        <v>326</v>
      </c>
      <c r="C104" s="120" t="s">
        <v>273</v>
      </c>
      <c r="D104" s="144" t="s">
        <v>274</v>
      </c>
      <c r="E104" s="151"/>
      <c r="F104" s="161" t="s">
        <v>406</v>
      </c>
    </row>
    <row r="105" spans="1:6" x14ac:dyDescent="0.2">
      <c r="A105" s="87"/>
      <c r="B105" s="96"/>
      <c r="C105" s="115"/>
      <c r="D105" s="131"/>
      <c r="E105" s="146"/>
    </row>
    <row r="106" spans="1:6" ht="31.5" x14ac:dyDescent="0.2">
      <c r="A106" s="87"/>
      <c r="B106" s="103" t="s">
        <v>327</v>
      </c>
      <c r="C106" s="122"/>
      <c r="D106" s="136"/>
      <c r="E106" s="154"/>
      <c r="F106" s="174"/>
    </row>
    <row r="107" spans="1:6" x14ac:dyDescent="0.2">
      <c r="A107" s="87"/>
      <c r="B107" s="103"/>
      <c r="C107" s="122"/>
      <c r="D107" s="136"/>
      <c r="E107" s="154"/>
      <c r="F107" s="174"/>
    </row>
    <row r="108" spans="1:6" ht="31.5" x14ac:dyDescent="0.2">
      <c r="A108" s="92" t="s">
        <v>0</v>
      </c>
      <c r="B108" s="103" t="s">
        <v>328</v>
      </c>
      <c r="C108" s="122" t="s">
        <v>9</v>
      </c>
      <c r="D108" s="137">
        <v>140</v>
      </c>
      <c r="E108" s="155"/>
      <c r="F108" s="167">
        <f>+D108*E108</f>
        <v>0</v>
      </c>
    </row>
    <row r="109" spans="1:6" x14ac:dyDescent="0.2">
      <c r="A109" s="92"/>
      <c r="B109" s="103"/>
      <c r="C109" s="122"/>
      <c r="D109" s="137"/>
      <c r="E109" s="146"/>
      <c r="F109" s="167"/>
    </row>
    <row r="110" spans="1:6" x14ac:dyDescent="0.2">
      <c r="A110" s="92" t="s">
        <v>2</v>
      </c>
      <c r="B110" s="103" t="s">
        <v>329</v>
      </c>
      <c r="C110" s="122" t="s">
        <v>9</v>
      </c>
      <c r="D110" s="137">
        <v>132</v>
      </c>
      <c r="E110" s="155"/>
      <c r="F110" s="167">
        <f>+D110*E110</f>
        <v>0</v>
      </c>
    </row>
    <row r="111" spans="1:6" x14ac:dyDescent="0.2">
      <c r="A111" s="87"/>
      <c r="B111" s="103"/>
      <c r="C111" s="122"/>
      <c r="D111" s="137"/>
      <c r="E111" s="155"/>
      <c r="F111" s="167"/>
    </row>
    <row r="112" spans="1:6" x14ac:dyDescent="0.2">
      <c r="A112" s="92" t="s">
        <v>4</v>
      </c>
      <c r="B112" s="103" t="s">
        <v>330</v>
      </c>
      <c r="C112" s="122" t="s">
        <v>27</v>
      </c>
      <c r="D112" s="137">
        <v>1</v>
      </c>
      <c r="E112" s="155"/>
      <c r="F112" s="167">
        <f>+D112*E112</f>
        <v>0</v>
      </c>
    </row>
    <row r="113" spans="1:6" x14ac:dyDescent="0.2">
      <c r="A113" s="92"/>
      <c r="B113" s="103"/>
      <c r="C113" s="122"/>
      <c r="D113" s="137"/>
      <c r="E113" s="155"/>
      <c r="F113" s="167"/>
    </row>
    <row r="114" spans="1:6" ht="31.5" x14ac:dyDescent="0.2">
      <c r="A114" s="92" t="s">
        <v>6</v>
      </c>
      <c r="B114" s="103" t="s">
        <v>331</v>
      </c>
      <c r="C114" s="122" t="s">
        <v>27</v>
      </c>
      <c r="D114" s="137">
        <v>2</v>
      </c>
      <c r="E114" s="155"/>
      <c r="F114" s="167">
        <f>+D114*E114</f>
        <v>0</v>
      </c>
    </row>
    <row r="115" spans="1:6" x14ac:dyDescent="0.2">
      <c r="A115" s="92"/>
      <c r="B115" s="103"/>
      <c r="C115" s="122"/>
      <c r="D115" s="136"/>
      <c r="E115" s="154"/>
      <c r="F115" s="174"/>
    </row>
    <row r="116" spans="1:6" ht="31.5" x14ac:dyDescent="0.2">
      <c r="A116" s="92" t="s">
        <v>16</v>
      </c>
      <c r="B116" s="103" t="s">
        <v>332</v>
      </c>
      <c r="C116" s="122" t="s">
        <v>9</v>
      </c>
      <c r="D116" s="137">
        <v>135</v>
      </c>
      <c r="E116" s="155"/>
      <c r="F116" s="167">
        <f>+D116*E116</f>
        <v>0</v>
      </c>
    </row>
    <row r="117" spans="1:6" x14ac:dyDescent="0.2">
      <c r="A117" s="92"/>
      <c r="B117" s="103"/>
      <c r="C117" s="122"/>
      <c r="D117" s="137"/>
      <c r="E117" s="146"/>
      <c r="F117" s="174"/>
    </row>
    <row r="118" spans="1:6" x14ac:dyDescent="0.2">
      <c r="A118" s="92" t="s">
        <v>149</v>
      </c>
      <c r="B118" s="103" t="s">
        <v>333</v>
      </c>
      <c r="C118" s="122" t="s">
        <v>10</v>
      </c>
      <c r="D118" s="137">
        <v>4</v>
      </c>
      <c r="E118" s="155"/>
      <c r="F118" s="167">
        <f>+D118*E118</f>
        <v>0</v>
      </c>
    </row>
    <row r="119" spans="1:6" x14ac:dyDescent="0.2">
      <c r="A119" s="92"/>
      <c r="B119" s="103"/>
      <c r="C119" s="122"/>
      <c r="D119" s="136"/>
      <c r="E119" s="154"/>
      <c r="F119" s="174"/>
    </row>
    <row r="120" spans="1:6" ht="31.5" x14ac:dyDescent="0.2">
      <c r="A120" s="92" t="s">
        <v>304</v>
      </c>
      <c r="B120" s="103" t="s">
        <v>334</v>
      </c>
      <c r="C120" s="122"/>
      <c r="D120" s="136"/>
      <c r="E120" s="154"/>
      <c r="F120" s="174"/>
    </row>
    <row r="121" spans="1:6" ht="31.5" x14ac:dyDescent="0.2">
      <c r="A121" s="92"/>
      <c r="B121" s="103" t="s">
        <v>335</v>
      </c>
      <c r="C121" s="122"/>
      <c r="D121" s="136"/>
      <c r="E121" s="154"/>
      <c r="F121" s="174"/>
    </row>
    <row r="122" spans="1:6" x14ac:dyDescent="0.2">
      <c r="A122" s="92"/>
      <c r="B122" s="103" t="s">
        <v>336</v>
      </c>
      <c r="C122" s="122"/>
      <c r="D122" s="136"/>
      <c r="E122" s="154"/>
      <c r="F122" s="174"/>
    </row>
    <row r="123" spans="1:6" x14ac:dyDescent="0.2">
      <c r="A123" s="92"/>
      <c r="B123" s="103" t="s">
        <v>337</v>
      </c>
      <c r="C123" s="122"/>
      <c r="D123" s="136"/>
      <c r="E123" s="154"/>
      <c r="F123" s="174"/>
    </row>
    <row r="124" spans="1:6" ht="31.5" x14ac:dyDescent="0.2">
      <c r="A124" s="92"/>
      <c r="B124" s="103" t="s">
        <v>338</v>
      </c>
      <c r="C124" s="122"/>
      <c r="D124" s="136"/>
      <c r="E124" s="154"/>
      <c r="F124" s="174"/>
    </row>
    <row r="125" spans="1:6" x14ac:dyDescent="0.2">
      <c r="A125" s="92"/>
      <c r="B125" s="103" t="s">
        <v>339</v>
      </c>
      <c r="C125" s="122"/>
      <c r="D125" s="136"/>
      <c r="E125" s="154"/>
      <c r="F125" s="174"/>
    </row>
    <row r="126" spans="1:6" x14ac:dyDescent="0.2">
      <c r="A126" s="92"/>
      <c r="B126" s="103" t="s">
        <v>340</v>
      </c>
      <c r="C126" s="122"/>
      <c r="D126" s="136"/>
      <c r="E126" s="154"/>
      <c r="F126" s="174"/>
    </row>
    <row r="127" spans="1:6" x14ac:dyDescent="0.2">
      <c r="A127" s="92"/>
      <c r="B127" s="103" t="s">
        <v>341</v>
      </c>
      <c r="C127" s="122"/>
      <c r="D127" s="136"/>
      <c r="E127" s="154"/>
      <c r="F127" s="174"/>
    </row>
    <row r="128" spans="1:6" ht="31.5" x14ac:dyDescent="0.2">
      <c r="A128" s="92"/>
      <c r="B128" s="103" t="s">
        <v>342</v>
      </c>
      <c r="C128" s="122"/>
      <c r="D128" s="137"/>
      <c r="E128" s="154"/>
      <c r="F128" s="174"/>
    </row>
    <row r="129" spans="1:6" x14ac:dyDescent="0.2">
      <c r="A129" s="92"/>
      <c r="B129" s="103" t="s">
        <v>343</v>
      </c>
      <c r="C129" s="124" t="s">
        <v>10</v>
      </c>
      <c r="D129" s="137">
        <v>1</v>
      </c>
      <c r="E129" s="155"/>
      <c r="F129" s="167">
        <f>+D129*E129</f>
        <v>0</v>
      </c>
    </row>
    <row r="130" spans="1:6" x14ac:dyDescent="0.2">
      <c r="A130" s="92"/>
      <c r="B130" s="103"/>
      <c r="C130" s="124"/>
      <c r="D130" s="137"/>
      <c r="E130" s="146"/>
      <c r="F130" s="174"/>
    </row>
    <row r="131" spans="1:6" ht="31.5" x14ac:dyDescent="0.2">
      <c r="A131" s="92" t="s">
        <v>306</v>
      </c>
      <c r="B131" s="103" t="s">
        <v>344</v>
      </c>
      <c r="C131" s="124" t="s">
        <v>10</v>
      </c>
      <c r="D131" s="137">
        <v>1</v>
      </c>
      <c r="E131" s="155"/>
      <c r="F131" s="167">
        <f t="shared" ref="F131:F139" si="1">+D131*E131</f>
        <v>0</v>
      </c>
    </row>
    <row r="132" spans="1:6" x14ac:dyDescent="0.2">
      <c r="A132" s="92"/>
      <c r="B132" s="103"/>
      <c r="C132" s="122"/>
      <c r="D132" s="137"/>
      <c r="E132" s="155"/>
      <c r="F132" s="167"/>
    </row>
    <row r="133" spans="1:6" ht="31.5" x14ac:dyDescent="0.2">
      <c r="A133" s="92" t="s">
        <v>307</v>
      </c>
      <c r="B133" s="103" t="s">
        <v>345</v>
      </c>
      <c r="C133" s="122" t="s">
        <v>27</v>
      </c>
      <c r="D133" s="137">
        <v>1</v>
      </c>
      <c r="E133" s="155"/>
      <c r="F133" s="167">
        <f t="shared" si="1"/>
        <v>0</v>
      </c>
    </row>
    <row r="134" spans="1:6" x14ac:dyDescent="0.2">
      <c r="A134" s="92"/>
      <c r="B134" s="103"/>
      <c r="C134" s="122"/>
      <c r="D134" s="137"/>
      <c r="E134" s="155"/>
      <c r="F134" s="167"/>
    </row>
    <row r="135" spans="1:6" ht="31.5" x14ac:dyDescent="0.2">
      <c r="A135" s="92" t="s">
        <v>309</v>
      </c>
      <c r="B135" s="103" t="s">
        <v>346</v>
      </c>
      <c r="C135" s="122" t="s">
        <v>407</v>
      </c>
      <c r="D135" s="137">
        <v>2</v>
      </c>
      <c r="E135" s="155"/>
      <c r="F135" s="167">
        <f t="shared" si="1"/>
        <v>0</v>
      </c>
    </row>
    <row r="136" spans="1:6" x14ac:dyDescent="0.2">
      <c r="A136" s="92"/>
      <c r="B136" s="103"/>
      <c r="C136" s="122"/>
      <c r="D136" s="137"/>
      <c r="E136" s="155"/>
      <c r="F136" s="167"/>
    </row>
    <row r="137" spans="1:6" x14ac:dyDescent="0.2">
      <c r="A137" s="92" t="s">
        <v>311</v>
      </c>
      <c r="B137" s="103" t="s">
        <v>348</v>
      </c>
      <c r="C137" s="122" t="s">
        <v>10</v>
      </c>
      <c r="D137" s="137">
        <v>4</v>
      </c>
      <c r="E137" s="155"/>
      <c r="F137" s="167">
        <f t="shared" si="1"/>
        <v>0</v>
      </c>
    </row>
    <row r="138" spans="1:6" x14ac:dyDescent="0.2">
      <c r="A138" s="92"/>
      <c r="B138" s="103"/>
      <c r="C138" s="122"/>
      <c r="D138" s="137"/>
      <c r="E138" s="155"/>
      <c r="F138" s="167"/>
    </row>
    <row r="139" spans="1:6" ht="31.5" x14ac:dyDescent="0.2">
      <c r="A139" s="92" t="s">
        <v>349</v>
      </c>
      <c r="B139" s="103" t="s">
        <v>350</v>
      </c>
      <c r="C139" s="122" t="s">
        <v>10</v>
      </c>
      <c r="D139" s="137">
        <v>1</v>
      </c>
      <c r="E139" s="155"/>
      <c r="F139" s="167">
        <f t="shared" si="1"/>
        <v>0</v>
      </c>
    </row>
    <row r="140" spans="1:6" x14ac:dyDescent="0.2">
      <c r="A140" s="92"/>
      <c r="B140" s="103"/>
      <c r="C140" s="122"/>
      <c r="D140" s="136"/>
      <c r="E140" s="154"/>
      <c r="F140" s="174"/>
    </row>
    <row r="141" spans="1:6" ht="31.5" x14ac:dyDescent="0.2">
      <c r="A141" s="92" t="s">
        <v>351</v>
      </c>
      <c r="B141" s="103" t="s">
        <v>352</v>
      </c>
      <c r="C141" s="122" t="s">
        <v>27</v>
      </c>
      <c r="D141" s="137">
        <v>3</v>
      </c>
      <c r="E141" s="155"/>
      <c r="F141" s="167">
        <f t="shared" ref="F141:F150" si="2">+D141*E141</f>
        <v>0</v>
      </c>
    </row>
    <row r="142" spans="1:6" x14ac:dyDescent="0.2">
      <c r="A142" s="92"/>
      <c r="B142" s="103"/>
      <c r="C142" s="122"/>
      <c r="D142" s="137"/>
      <c r="E142" s="155"/>
      <c r="F142" s="167"/>
    </row>
    <row r="143" spans="1:6" ht="31.5" x14ac:dyDescent="0.2">
      <c r="A143" s="92" t="s">
        <v>353</v>
      </c>
      <c r="B143" s="103" t="s">
        <v>354</v>
      </c>
      <c r="C143" s="122" t="s">
        <v>27</v>
      </c>
      <c r="D143" s="137">
        <v>1</v>
      </c>
      <c r="E143" s="155"/>
      <c r="F143" s="167">
        <f t="shared" si="2"/>
        <v>0</v>
      </c>
    </row>
    <row r="144" spans="1:6" x14ac:dyDescent="0.2">
      <c r="A144" s="92"/>
      <c r="B144" s="103"/>
      <c r="C144" s="122"/>
      <c r="D144" s="137"/>
      <c r="E144" s="155"/>
      <c r="F144" s="167"/>
    </row>
    <row r="145" spans="1:6" x14ac:dyDescent="0.2">
      <c r="A145" s="92" t="s">
        <v>355</v>
      </c>
      <c r="B145" s="103" t="s">
        <v>356</v>
      </c>
      <c r="C145" s="122" t="s">
        <v>357</v>
      </c>
      <c r="D145" s="141">
        <v>0.03</v>
      </c>
      <c r="E145" s="155"/>
      <c r="F145" s="167">
        <f t="shared" si="2"/>
        <v>0</v>
      </c>
    </row>
    <row r="146" spans="1:6" x14ac:dyDescent="0.2">
      <c r="A146" s="92"/>
      <c r="B146" s="103"/>
      <c r="C146" s="122"/>
      <c r="D146" s="137"/>
      <c r="E146" s="155"/>
      <c r="F146" s="167"/>
    </row>
    <row r="147" spans="1:6" ht="31.5" x14ac:dyDescent="0.2">
      <c r="A147" s="92" t="s">
        <v>358</v>
      </c>
      <c r="B147" s="103" t="s">
        <v>359</v>
      </c>
      <c r="C147" s="122"/>
      <c r="D147" s="137"/>
      <c r="E147" s="155"/>
      <c r="F147" s="167"/>
    </row>
    <row r="148" spans="1:6" x14ac:dyDescent="0.2">
      <c r="A148" s="92"/>
      <c r="B148" s="103" t="s">
        <v>360</v>
      </c>
      <c r="C148" s="122" t="s">
        <v>357</v>
      </c>
      <c r="D148" s="141">
        <v>0.05</v>
      </c>
      <c r="E148" s="155"/>
      <c r="F148" s="167">
        <f t="shared" si="2"/>
        <v>0</v>
      </c>
    </row>
    <row r="149" spans="1:6" x14ac:dyDescent="0.2">
      <c r="A149" s="92"/>
      <c r="B149" s="103"/>
      <c r="C149" s="122"/>
      <c r="D149" s="137"/>
      <c r="E149" s="155"/>
      <c r="F149" s="167"/>
    </row>
    <row r="150" spans="1:6" x14ac:dyDescent="0.2">
      <c r="A150" s="92" t="s">
        <v>361</v>
      </c>
      <c r="B150" s="103" t="s">
        <v>362</v>
      </c>
      <c r="C150" s="122" t="s">
        <v>408</v>
      </c>
      <c r="D150" s="137">
        <v>2</v>
      </c>
      <c r="E150" s="155"/>
      <c r="F150" s="167">
        <f t="shared" si="2"/>
        <v>0</v>
      </c>
    </row>
    <row r="151" spans="1:6" ht="16.5" thickBot="1" x14ac:dyDescent="0.25">
      <c r="A151" s="92"/>
      <c r="B151" s="103"/>
      <c r="C151" s="122"/>
      <c r="D151" s="136"/>
      <c r="E151" s="154"/>
      <c r="F151" s="174"/>
    </row>
    <row r="152" spans="1:6" ht="16.5" thickBot="1" x14ac:dyDescent="0.25">
      <c r="A152" s="90" t="s">
        <v>285</v>
      </c>
      <c r="B152" s="99" t="s">
        <v>363</v>
      </c>
      <c r="C152" s="118"/>
      <c r="D152" s="133"/>
      <c r="E152" s="150"/>
      <c r="F152" s="166">
        <f>SUM(F105:F151)</f>
        <v>0</v>
      </c>
    </row>
    <row r="153" spans="1:6" x14ac:dyDescent="0.2">
      <c r="A153" s="93"/>
      <c r="B153" s="102"/>
      <c r="C153" s="121"/>
      <c r="D153" s="135"/>
      <c r="E153" s="152"/>
      <c r="F153" s="175"/>
    </row>
    <row r="154" spans="1:6" x14ac:dyDescent="0.2">
      <c r="A154" s="93"/>
      <c r="B154" s="102"/>
      <c r="C154" s="121"/>
      <c r="D154" s="135"/>
      <c r="E154" s="152"/>
      <c r="F154" s="175"/>
    </row>
    <row r="155" spans="1:6" ht="31.5" x14ac:dyDescent="0.2">
      <c r="A155" s="88" t="s">
        <v>283</v>
      </c>
      <c r="B155" s="98" t="s">
        <v>364</v>
      </c>
      <c r="C155" s="120" t="s">
        <v>273</v>
      </c>
      <c r="D155" s="144" t="s">
        <v>274</v>
      </c>
      <c r="E155" s="151"/>
      <c r="F155" s="161" t="s">
        <v>406</v>
      </c>
    </row>
    <row r="156" spans="1:6" x14ac:dyDescent="0.2">
      <c r="A156" s="88"/>
      <c r="B156" s="98"/>
      <c r="C156" s="128"/>
      <c r="D156" s="132"/>
      <c r="E156" s="149"/>
    </row>
    <row r="157" spans="1:6" ht="31.5" x14ac:dyDescent="0.2">
      <c r="A157" s="92"/>
      <c r="B157" s="103" t="s">
        <v>365</v>
      </c>
      <c r="C157" s="122"/>
      <c r="D157" s="136"/>
      <c r="E157" s="154"/>
      <c r="F157" s="174"/>
    </row>
    <row r="158" spans="1:6" x14ac:dyDescent="0.2">
      <c r="A158" s="92"/>
      <c r="B158" s="103"/>
      <c r="C158" s="122"/>
      <c r="D158" s="136"/>
      <c r="E158" s="154"/>
      <c r="F158" s="174"/>
    </row>
    <row r="159" spans="1:6" ht="31.5" x14ac:dyDescent="0.2">
      <c r="A159" s="92" t="s">
        <v>0</v>
      </c>
      <c r="B159" s="103" t="s">
        <v>366</v>
      </c>
      <c r="C159" s="122"/>
      <c r="D159" s="136"/>
      <c r="E159" s="154"/>
      <c r="F159" s="174"/>
    </row>
    <row r="160" spans="1:6" ht="31.5" x14ac:dyDescent="0.2">
      <c r="A160" s="92"/>
      <c r="B160" s="103" t="s">
        <v>367</v>
      </c>
      <c r="C160" s="122"/>
      <c r="D160" s="136"/>
      <c r="E160" s="154"/>
      <c r="F160" s="174"/>
    </row>
    <row r="161" spans="1:6" x14ac:dyDescent="0.2">
      <c r="A161" s="92"/>
      <c r="B161" s="103" t="s">
        <v>368</v>
      </c>
      <c r="C161" s="122" t="s">
        <v>10</v>
      </c>
      <c r="D161" s="137">
        <v>1</v>
      </c>
      <c r="E161" s="146"/>
      <c r="F161" s="174"/>
    </row>
    <row r="162" spans="1:6" ht="31.5" x14ac:dyDescent="0.2">
      <c r="A162" s="92"/>
      <c r="B162" s="103" t="s">
        <v>369</v>
      </c>
      <c r="C162" s="122" t="s">
        <v>10</v>
      </c>
      <c r="D162" s="137">
        <v>1</v>
      </c>
      <c r="E162" s="146"/>
      <c r="F162" s="174"/>
    </row>
    <row r="163" spans="1:6" x14ac:dyDescent="0.2">
      <c r="A163" s="92"/>
      <c r="B163" s="103" t="s">
        <v>370</v>
      </c>
      <c r="C163" s="122" t="s">
        <v>10</v>
      </c>
      <c r="D163" s="137">
        <v>4</v>
      </c>
      <c r="E163" s="146"/>
      <c r="F163" s="174"/>
    </row>
    <row r="164" spans="1:6" x14ac:dyDescent="0.2">
      <c r="A164" s="92"/>
      <c r="B164" s="103" t="s">
        <v>371</v>
      </c>
      <c r="C164" s="122" t="s">
        <v>10</v>
      </c>
      <c r="D164" s="137">
        <v>1</v>
      </c>
      <c r="E164" s="146"/>
      <c r="F164" s="174"/>
    </row>
    <row r="165" spans="1:6" x14ac:dyDescent="0.2">
      <c r="A165" s="92"/>
      <c r="B165" s="103" t="s">
        <v>372</v>
      </c>
      <c r="C165" s="122" t="s">
        <v>10</v>
      </c>
      <c r="D165" s="137">
        <v>2</v>
      </c>
      <c r="E165" s="146"/>
      <c r="F165" s="174"/>
    </row>
    <row r="166" spans="1:6" x14ac:dyDescent="0.2">
      <c r="A166" s="92"/>
      <c r="B166" s="103" t="s">
        <v>373</v>
      </c>
      <c r="C166" s="122" t="s">
        <v>10</v>
      </c>
      <c r="D166" s="137">
        <v>3</v>
      </c>
      <c r="E166" s="146"/>
      <c r="F166" s="174"/>
    </row>
    <row r="167" spans="1:6" x14ac:dyDescent="0.2">
      <c r="A167" s="92"/>
      <c r="B167" s="103" t="s">
        <v>374</v>
      </c>
      <c r="C167" s="122" t="s">
        <v>10</v>
      </c>
      <c r="D167" s="137">
        <v>1</v>
      </c>
      <c r="E167" s="146"/>
      <c r="F167" s="174"/>
    </row>
    <row r="168" spans="1:6" x14ac:dyDescent="0.2">
      <c r="A168" s="92"/>
      <c r="B168" s="103" t="s">
        <v>375</v>
      </c>
      <c r="C168" s="122" t="s">
        <v>10</v>
      </c>
      <c r="D168" s="137">
        <v>1</v>
      </c>
      <c r="E168" s="146"/>
      <c r="F168" s="174"/>
    </row>
    <row r="169" spans="1:6" ht="31.5" x14ac:dyDescent="0.2">
      <c r="A169" s="92"/>
      <c r="B169" s="103" t="s">
        <v>376</v>
      </c>
      <c r="C169" s="122"/>
      <c r="D169" s="137"/>
      <c r="E169" s="146"/>
      <c r="F169" s="174"/>
    </row>
    <row r="170" spans="1:6" x14ac:dyDescent="0.2">
      <c r="A170" s="92"/>
      <c r="B170" s="103" t="s">
        <v>377</v>
      </c>
      <c r="C170" s="122"/>
      <c r="D170" s="137"/>
      <c r="E170" s="146"/>
      <c r="F170" s="174"/>
    </row>
    <row r="171" spans="1:6" x14ac:dyDescent="0.2">
      <c r="A171" s="92"/>
      <c r="B171" s="103"/>
      <c r="C171" s="122" t="s">
        <v>378</v>
      </c>
      <c r="D171" s="137">
        <v>1</v>
      </c>
      <c r="E171" s="155"/>
      <c r="F171" s="167">
        <f>+D171*E171</f>
        <v>0</v>
      </c>
    </row>
    <row r="172" spans="1:6" x14ac:dyDescent="0.2">
      <c r="A172" s="92"/>
      <c r="B172" s="103"/>
      <c r="C172" s="122"/>
      <c r="D172" s="136"/>
      <c r="E172" s="154"/>
      <c r="F172" s="174"/>
    </row>
    <row r="173" spans="1:6" x14ac:dyDescent="0.2">
      <c r="A173" s="92" t="s">
        <v>2</v>
      </c>
      <c r="B173" s="103" t="s">
        <v>379</v>
      </c>
      <c r="C173" s="122" t="s">
        <v>378</v>
      </c>
      <c r="D173" s="137">
        <v>1</v>
      </c>
      <c r="E173" s="155"/>
      <c r="F173" s="167">
        <f>+D173*E173</f>
        <v>0</v>
      </c>
    </row>
    <row r="174" spans="1:6" x14ac:dyDescent="0.2">
      <c r="A174" s="92"/>
      <c r="B174" s="103"/>
      <c r="C174" s="122"/>
      <c r="D174" s="137"/>
      <c r="E174" s="146"/>
      <c r="F174" s="174"/>
    </row>
    <row r="175" spans="1:6" x14ac:dyDescent="0.2">
      <c r="A175" s="92" t="s">
        <v>4</v>
      </c>
      <c r="B175" s="103" t="s">
        <v>380</v>
      </c>
      <c r="C175" s="122" t="s">
        <v>378</v>
      </c>
      <c r="D175" s="137">
        <v>1</v>
      </c>
      <c r="E175" s="155"/>
      <c r="F175" s="167">
        <f t="shared" ref="F175:F187" si="3">+D175*E175</f>
        <v>0</v>
      </c>
    </row>
    <row r="176" spans="1:6" x14ac:dyDescent="0.2">
      <c r="A176" s="92"/>
      <c r="B176" s="103"/>
      <c r="C176" s="122"/>
      <c r="D176" s="137"/>
      <c r="E176" s="155"/>
      <c r="F176" s="167"/>
    </row>
    <row r="177" spans="1:6" ht="18" x14ac:dyDescent="0.2">
      <c r="A177" s="92" t="s">
        <v>6</v>
      </c>
      <c r="B177" s="103" t="s">
        <v>381</v>
      </c>
      <c r="C177" s="122" t="s">
        <v>9</v>
      </c>
      <c r="D177" s="137">
        <v>3</v>
      </c>
      <c r="E177" s="155"/>
      <c r="F177" s="167">
        <f t="shared" si="3"/>
        <v>0</v>
      </c>
    </row>
    <row r="178" spans="1:6" x14ac:dyDescent="0.2">
      <c r="A178" s="92"/>
      <c r="B178" s="103"/>
      <c r="C178" s="122"/>
      <c r="D178" s="137"/>
      <c r="E178" s="155"/>
      <c r="F178" s="167"/>
    </row>
    <row r="179" spans="1:6" ht="18" x14ac:dyDescent="0.2">
      <c r="A179" s="92" t="s">
        <v>16</v>
      </c>
      <c r="B179" s="103" t="s">
        <v>382</v>
      </c>
      <c r="C179" s="122" t="s">
        <v>9</v>
      </c>
      <c r="D179" s="137">
        <v>4</v>
      </c>
      <c r="E179" s="155"/>
      <c r="F179" s="167">
        <f t="shared" si="3"/>
        <v>0</v>
      </c>
    </row>
    <row r="180" spans="1:6" x14ac:dyDescent="0.2">
      <c r="A180" s="92"/>
      <c r="B180" s="103"/>
      <c r="C180" s="122"/>
      <c r="D180" s="137"/>
      <c r="E180" s="155"/>
      <c r="F180" s="167"/>
    </row>
    <row r="181" spans="1:6" ht="18" x14ac:dyDescent="0.2">
      <c r="A181" s="92" t="s">
        <v>149</v>
      </c>
      <c r="B181" s="103" t="s">
        <v>383</v>
      </c>
      <c r="C181" s="122" t="s">
        <v>9</v>
      </c>
      <c r="D181" s="137">
        <v>25</v>
      </c>
      <c r="E181" s="155"/>
      <c r="F181" s="167">
        <f t="shared" si="3"/>
        <v>0</v>
      </c>
    </row>
    <row r="182" spans="1:6" x14ac:dyDescent="0.2">
      <c r="A182" s="92"/>
      <c r="B182" s="103"/>
      <c r="C182" s="122"/>
      <c r="D182" s="137"/>
      <c r="E182" s="155"/>
      <c r="F182" s="167"/>
    </row>
    <row r="183" spans="1:6" x14ac:dyDescent="0.2">
      <c r="A183" s="92" t="s">
        <v>304</v>
      </c>
      <c r="B183" s="103" t="s">
        <v>384</v>
      </c>
      <c r="C183" s="122" t="s">
        <v>10</v>
      </c>
      <c r="D183" s="137">
        <v>2</v>
      </c>
      <c r="E183" s="155"/>
      <c r="F183" s="167">
        <f t="shared" si="3"/>
        <v>0</v>
      </c>
    </row>
    <row r="184" spans="1:6" x14ac:dyDescent="0.2">
      <c r="A184" s="92"/>
      <c r="B184" s="103"/>
      <c r="C184" s="122"/>
      <c r="D184" s="137"/>
      <c r="E184" s="155"/>
      <c r="F184" s="167"/>
    </row>
    <row r="185" spans="1:6" x14ac:dyDescent="0.2">
      <c r="A185" s="92" t="s">
        <v>306</v>
      </c>
      <c r="B185" s="103" t="s">
        <v>385</v>
      </c>
      <c r="C185" s="122" t="s">
        <v>10</v>
      </c>
      <c r="D185" s="137">
        <v>1</v>
      </c>
      <c r="E185" s="155"/>
      <c r="F185" s="167">
        <f t="shared" si="3"/>
        <v>0</v>
      </c>
    </row>
    <row r="186" spans="1:6" x14ac:dyDescent="0.2">
      <c r="A186" s="92"/>
      <c r="B186" s="103"/>
      <c r="C186" s="122"/>
      <c r="D186" s="137"/>
      <c r="E186" s="155"/>
      <c r="F186" s="167"/>
    </row>
    <row r="187" spans="1:6" ht="31.5" x14ac:dyDescent="0.2">
      <c r="A187" s="92" t="s">
        <v>307</v>
      </c>
      <c r="B187" s="103" t="s">
        <v>386</v>
      </c>
      <c r="C187" s="122" t="s">
        <v>9</v>
      </c>
      <c r="D187" s="137">
        <v>14</v>
      </c>
      <c r="E187" s="155"/>
      <c r="F187" s="167">
        <f t="shared" si="3"/>
        <v>0</v>
      </c>
    </row>
    <row r="188" spans="1:6" x14ac:dyDescent="0.2">
      <c r="A188" s="92"/>
      <c r="B188" s="103"/>
      <c r="C188" s="122"/>
      <c r="D188" s="137"/>
      <c r="E188" s="154"/>
      <c r="F188" s="174"/>
    </row>
    <row r="189" spans="1:6" x14ac:dyDescent="0.2">
      <c r="A189" s="92" t="s">
        <v>309</v>
      </c>
      <c r="B189" s="103" t="s">
        <v>387</v>
      </c>
      <c r="C189" s="122" t="s">
        <v>9</v>
      </c>
      <c r="D189" s="137">
        <v>12</v>
      </c>
      <c r="E189" s="155"/>
      <c r="F189" s="167">
        <f t="shared" ref="F189:F199" si="4">+D189*E189</f>
        <v>0</v>
      </c>
    </row>
    <row r="190" spans="1:6" x14ac:dyDescent="0.2">
      <c r="A190" s="92"/>
      <c r="B190" s="103"/>
      <c r="C190" s="122"/>
      <c r="D190" s="137"/>
      <c r="E190" s="155"/>
      <c r="F190" s="167"/>
    </row>
    <row r="191" spans="1:6" x14ac:dyDescent="0.2">
      <c r="A191" s="92" t="s">
        <v>311</v>
      </c>
      <c r="B191" s="103" t="s">
        <v>388</v>
      </c>
      <c r="C191" s="122" t="s">
        <v>9</v>
      </c>
      <c r="D191" s="137">
        <v>8</v>
      </c>
      <c r="E191" s="155"/>
      <c r="F191" s="167">
        <f t="shared" si="4"/>
        <v>0</v>
      </c>
    </row>
    <row r="192" spans="1:6" x14ac:dyDescent="0.2">
      <c r="A192" s="92"/>
      <c r="B192" s="103"/>
      <c r="C192" s="122"/>
      <c r="D192" s="137"/>
      <c r="E192" s="155"/>
      <c r="F192" s="167"/>
    </row>
    <row r="193" spans="1:6" ht="31.5" x14ac:dyDescent="0.2">
      <c r="A193" s="92" t="s">
        <v>349</v>
      </c>
      <c r="B193" s="103" t="s">
        <v>389</v>
      </c>
      <c r="C193" s="122" t="s">
        <v>10</v>
      </c>
      <c r="D193" s="137">
        <v>6</v>
      </c>
      <c r="E193" s="155"/>
      <c r="F193" s="167">
        <f t="shared" si="4"/>
        <v>0</v>
      </c>
    </row>
    <row r="194" spans="1:6" x14ac:dyDescent="0.2">
      <c r="A194" s="92"/>
      <c r="B194" s="103"/>
      <c r="C194" s="122"/>
      <c r="D194" s="136"/>
      <c r="E194" s="155"/>
      <c r="F194" s="167"/>
    </row>
    <row r="195" spans="1:6" x14ac:dyDescent="0.2">
      <c r="A195" s="92" t="s">
        <v>351</v>
      </c>
      <c r="B195" s="103" t="s">
        <v>356</v>
      </c>
      <c r="C195" s="122" t="s">
        <v>357</v>
      </c>
      <c r="D195" s="141">
        <v>0.05</v>
      </c>
      <c r="E195" s="155"/>
      <c r="F195" s="167">
        <f t="shared" si="4"/>
        <v>0</v>
      </c>
    </row>
    <row r="196" spans="1:6" x14ac:dyDescent="0.2">
      <c r="A196" s="92"/>
      <c r="B196" s="103"/>
      <c r="C196" s="122"/>
      <c r="D196" s="137"/>
      <c r="E196" s="155"/>
      <c r="F196" s="167"/>
    </row>
    <row r="197" spans="1:6" x14ac:dyDescent="0.2">
      <c r="A197" s="92" t="s">
        <v>353</v>
      </c>
      <c r="B197" s="103" t="s">
        <v>390</v>
      </c>
      <c r="C197" s="122" t="s">
        <v>27</v>
      </c>
      <c r="D197" s="137">
        <v>1</v>
      </c>
      <c r="E197" s="155"/>
      <c r="F197" s="167">
        <f t="shared" si="4"/>
        <v>0</v>
      </c>
    </row>
    <row r="198" spans="1:6" x14ac:dyDescent="0.2">
      <c r="A198" s="92"/>
      <c r="B198" s="103"/>
      <c r="C198" s="122"/>
      <c r="D198" s="137"/>
      <c r="E198" s="155"/>
      <c r="F198" s="167"/>
    </row>
    <row r="199" spans="1:6" x14ac:dyDescent="0.2">
      <c r="A199" s="92" t="s">
        <v>355</v>
      </c>
      <c r="B199" s="103" t="s">
        <v>391</v>
      </c>
      <c r="C199" s="122" t="s">
        <v>27</v>
      </c>
      <c r="D199" s="137">
        <v>1</v>
      </c>
      <c r="E199" s="155"/>
      <c r="F199" s="167">
        <f t="shared" si="4"/>
        <v>0</v>
      </c>
    </row>
    <row r="200" spans="1:6" ht="16.5" thickBot="1" x14ac:dyDescent="0.25">
      <c r="A200" s="92"/>
      <c r="B200" s="103"/>
      <c r="C200" s="122"/>
      <c r="D200" s="136"/>
      <c r="E200" s="154"/>
      <c r="F200" s="174"/>
    </row>
    <row r="201" spans="1:6" ht="32.25" thickBot="1" x14ac:dyDescent="0.25">
      <c r="A201" s="90" t="s">
        <v>285</v>
      </c>
      <c r="B201" s="99" t="s">
        <v>392</v>
      </c>
      <c r="C201" s="118"/>
      <c r="D201" s="133"/>
      <c r="E201" s="150"/>
      <c r="F201" s="166">
        <f>SUM(F156:F200)</f>
        <v>0</v>
      </c>
    </row>
    <row r="204" spans="1:6" x14ac:dyDescent="0.2">
      <c r="A204" s="94" t="s">
        <v>2</v>
      </c>
      <c r="B204" s="114" t="s">
        <v>393</v>
      </c>
      <c r="C204" s="120" t="s">
        <v>273</v>
      </c>
      <c r="D204" s="144" t="s">
        <v>274</v>
      </c>
      <c r="E204" s="151"/>
      <c r="F204" s="161" t="s">
        <v>406</v>
      </c>
    </row>
    <row r="205" spans="1:6" x14ac:dyDescent="0.2">
      <c r="A205" s="87"/>
      <c r="B205" s="96"/>
      <c r="C205" s="115"/>
      <c r="D205" s="131"/>
      <c r="E205" s="146"/>
    </row>
    <row r="206" spans="1:6" x14ac:dyDescent="0.2">
      <c r="A206" s="88" t="s">
        <v>277</v>
      </c>
      <c r="B206" s="98" t="s">
        <v>278</v>
      </c>
      <c r="C206" s="115"/>
      <c r="D206" s="131"/>
      <c r="E206" s="146"/>
    </row>
    <row r="207" spans="1:6" x14ac:dyDescent="0.2">
      <c r="A207" s="87"/>
      <c r="B207" s="100" t="s">
        <v>289</v>
      </c>
      <c r="C207" s="115"/>
      <c r="D207" s="131"/>
      <c r="E207" s="146"/>
    </row>
    <row r="208" spans="1:6" x14ac:dyDescent="0.2">
      <c r="A208" s="88" t="s">
        <v>290</v>
      </c>
      <c r="B208" s="98" t="s">
        <v>291</v>
      </c>
      <c r="C208" s="115"/>
      <c r="D208" s="131"/>
      <c r="E208" s="146"/>
    </row>
    <row r="209" spans="1:6" x14ac:dyDescent="0.2">
      <c r="A209" s="87"/>
      <c r="B209" s="96"/>
      <c r="C209" s="115"/>
      <c r="D209" s="131"/>
      <c r="E209" s="146"/>
    </row>
    <row r="210" spans="1:6" ht="31.5" x14ac:dyDescent="0.2">
      <c r="A210" s="87"/>
      <c r="B210" s="100" t="s">
        <v>327</v>
      </c>
      <c r="C210" s="115"/>
      <c r="D210" s="131"/>
      <c r="E210" s="146"/>
    </row>
    <row r="211" spans="1:6" x14ac:dyDescent="0.2">
      <c r="A211" s="87"/>
      <c r="B211" s="96"/>
      <c r="C211" s="115"/>
      <c r="D211" s="131"/>
      <c r="E211" s="146"/>
    </row>
    <row r="212" spans="1:6" x14ac:dyDescent="0.2">
      <c r="A212" s="91" t="s">
        <v>0</v>
      </c>
      <c r="B212" s="107" t="s">
        <v>8</v>
      </c>
      <c r="C212" s="123"/>
      <c r="D212" s="137"/>
      <c r="E212" s="155"/>
      <c r="F212" s="167"/>
    </row>
    <row r="213" spans="1:6" x14ac:dyDescent="0.2">
      <c r="A213" s="89"/>
      <c r="B213" s="108"/>
      <c r="C213" s="123"/>
      <c r="D213" s="137"/>
      <c r="E213" s="155"/>
      <c r="F213" s="167"/>
    </row>
    <row r="214" spans="1:6" ht="31.5" x14ac:dyDescent="0.2">
      <c r="A214" s="89" t="s">
        <v>0</v>
      </c>
      <c r="B214" s="103" t="s">
        <v>292</v>
      </c>
      <c r="C214" s="123" t="s">
        <v>9</v>
      </c>
      <c r="D214" s="137">
        <v>20</v>
      </c>
      <c r="E214" s="155"/>
      <c r="F214" s="167">
        <f>+D214*E214</f>
        <v>0</v>
      </c>
    </row>
    <row r="215" spans="1:6" x14ac:dyDescent="0.2">
      <c r="A215" s="89"/>
      <c r="B215" s="109"/>
      <c r="C215" s="125"/>
      <c r="D215" s="138"/>
      <c r="E215" s="156"/>
      <c r="F215" s="168"/>
    </row>
    <row r="216" spans="1:6" ht="79.5" thickBot="1" x14ac:dyDescent="0.25">
      <c r="A216" s="89" t="s">
        <v>2</v>
      </c>
      <c r="B216" s="110" t="s">
        <v>293</v>
      </c>
      <c r="C216" s="126" t="s">
        <v>27</v>
      </c>
      <c r="D216" s="139">
        <v>1</v>
      </c>
      <c r="E216" s="157"/>
      <c r="F216" s="169">
        <f>+D216*E216</f>
        <v>0</v>
      </c>
    </row>
    <row r="217" spans="1:6" ht="16.5" thickTop="1" x14ac:dyDescent="0.2">
      <c r="A217" s="89" t="s">
        <v>285</v>
      </c>
      <c r="B217" s="104" t="s">
        <v>12</v>
      </c>
      <c r="C217" s="123"/>
      <c r="D217" s="137"/>
      <c r="E217" s="155"/>
      <c r="F217" s="170">
        <f>SUM(F214:F216)</f>
        <v>0</v>
      </c>
    </row>
    <row r="218" spans="1:6" x14ac:dyDescent="0.2">
      <c r="A218" s="89"/>
      <c r="B218" s="104"/>
      <c r="C218" s="123"/>
      <c r="D218" s="137"/>
      <c r="E218" s="155"/>
      <c r="F218" s="170"/>
    </row>
    <row r="219" spans="1:6" x14ac:dyDescent="0.2">
      <c r="A219" s="89"/>
      <c r="B219" s="105"/>
      <c r="C219" s="123"/>
      <c r="D219" s="137"/>
      <c r="E219" s="155"/>
      <c r="F219" s="167"/>
    </row>
    <row r="220" spans="1:6" x14ac:dyDescent="0.2">
      <c r="A220" s="91" t="s">
        <v>2</v>
      </c>
      <c r="B220" s="107" t="s">
        <v>11</v>
      </c>
      <c r="C220" s="123"/>
      <c r="D220" s="137"/>
      <c r="E220" s="155"/>
      <c r="F220" s="167"/>
    </row>
    <row r="221" spans="1:6" x14ac:dyDescent="0.2">
      <c r="A221" s="91"/>
      <c r="B221" s="107"/>
      <c r="C221" s="123"/>
      <c r="D221" s="137"/>
      <c r="E221" s="155"/>
      <c r="F221" s="167"/>
    </row>
    <row r="222" spans="1:6" ht="47.25" x14ac:dyDescent="0.2">
      <c r="A222" s="89" t="s">
        <v>0</v>
      </c>
      <c r="B222" s="111" t="s">
        <v>294</v>
      </c>
      <c r="C222" s="119" t="s">
        <v>295</v>
      </c>
      <c r="D222" s="137">
        <v>1.7</v>
      </c>
      <c r="E222" s="155"/>
      <c r="F222" s="171">
        <f>E222*D222</f>
        <v>0</v>
      </c>
    </row>
    <row r="223" spans="1:6" x14ac:dyDescent="0.2">
      <c r="A223" s="91"/>
      <c r="B223" s="107"/>
      <c r="C223" s="123"/>
      <c r="D223" s="137"/>
      <c r="E223" s="155"/>
      <c r="F223" s="171"/>
    </row>
    <row r="224" spans="1:6" ht="94.5" x14ac:dyDescent="0.2">
      <c r="A224" s="89" t="s">
        <v>2</v>
      </c>
      <c r="B224" s="111" t="s">
        <v>296</v>
      </c>
      <c r="C224" s="123"/>
      <c r="D224" s="137"/>
      <c r="E224" s="155"/>
      <c r="F224" s="171"/>
    </row>
    <row r="225" spans="1:6" ht="18" x14ac:dyDescent="0.2">
      <c r="A225" s="89"/>
      <c r="B225" s="111" t="s">
        <v>297</v>
      </c>
      <c r="C225" s="119" t="s">
        <v>295</v>
      </c>
      <c r="D225" s="137">
        <v>2.1</v>
      </c>
      <c r="E225" s="155"/>
      <c r="F225" s="171">
        <f>E225*D225</f>
        <v>0</v>
      </c>
    </row>
    <row r="226" spans="1:6" x14ac:dyDescent="0.2">
      <c r="A226" s="89"/>
      <c r="B226" s="111"/>
      <c r="C226" s="115"/>
      <c r="D226" s="137"/>
      <c r="E226" s="155"/>
      <c r="F226" s="171"/>
    </row>
    <row r="227" spans="1:6" ht="47.25" x14ac:dyDescent="0.2">
      <c r="A227" s="89" t="s">
        <v>4</v>
      </c>
      <c r="B227" s="111" t="s">
        <v>298</v>
      </c>
      <c r="C227" s="115"/>
      <c r="D227" s="137"/>
      <c r="E227" s="155"/>
      <c r="F227" s="171"/>
    </row>
    <row r="228" spans="1:6" ht="18" x14ac:dyDescent="0.2">
      <c r="A228" s="89"/>
      <c r="B228" s="111" t="s">
        <v>299</v>
      </c>
      <c r="C228" s="119" t="s">
        <v>295</v>
      </c>
      <c r="D228" s="137">
        <v>4.9000000000000004</v>
      </c>
      <c r="E228" s="155"/>
      <c r="F228" s="171">
        <f>D228*E228</f>
        <v>0</v>
      </c>
    </row>
    <row r="229" spans="1:6" x14ac:dyDescent="0.2">
      <c r="A229" s="89"/>
      <c r="B229" s="111"/>
      <c r="C229" s="115"/>
      <c r="D229" s="137"/>
      <c r="E229" s="155"/>
      <c r="F229" s="171"/>
    </row>
    <row r="230" spans="1:6" ht="18" x14ac:dyDescent="0.2">
      <c r="A230" s="89" t="s">
        <v>6</v>
      </c>
      <c r="B230" s="111" t="s">
        <v>300</v>
      </c>
      <c r="C230" s="119" t="s">
        <v>301</v>
      </c>
      <c r="D230" s="137">
        <v>8.1999999999999993</v>
      </c>
      <c r="E230" s="155"/>
      <c r="F230" s="171">
        <f>D230*E230</f>
        <v>0</v>
      </c>
    </row>
    <row r="231" spans="1:6" x14ac:dyDescent="0.2">
      <c r="A231" s="89"/>
      <c r="B231" s="111"/>
      <c r="C231" s="115"/>
      <c r="D231" s="137"/>
      <c r="E231" s="155"/>
      <c r="F231" s="171"/>
    </row>
    <row r="232" spans="1:6" ht="47.25" x14ac:dyDescent="0.2">
      <c r="A232" s="89" t="s">
        <v>16</v>
      </c>
      <c r="B232" s="103" t="s">
        <v>302</v>
      </c>
      <c r="C232" s="119" t="s">
        <v>295</v>
      </c>
      <c r="D232" s="137">
        <v>1.6</v>
      </c>
      <c r="E232" s="155"/>
      <c r="F232" s="171">
        <f>D232*E232</f>
        <v>0</v>
      </c>
    </row>
    <row r="233" spans="1:6" x14ac:dyDescent="0.2">
      <c r="A233" s="89"/>
      <c r="B233" s="103"/>
      <c r="C233" s="115"/>
      <c r="D233" s="137"/>
      <c r="E233" s="155"/>
      <c r="F233" s="171"/>
    </row>
    <row r="234" spans="1:6" ht="97.5" x14ac:dyDescent="0.2">
      <c r="A234" s="89" t="s">
        <v>149</v>
      </c>
      <c r="B234" s="103" t="s">
        <v>303</v>
      </c>
      <c r="C234" s="119" t="s">
        <v>295</v>
      </c>
      <c r="D234" s="137">
        <v>2.5</v>
      </c>
      <c r="E234" s="155"/>
      <c r="F234" s="171">
        <f>D234*E234</f>
        <v>0</v>
      </c>
    </row>
    <row r="235" spans="1:6" x14ac:dyDescent="0.2">
      <c r="A235" s="89"/>
      <c r="B235" s="103"/>
      <c r="C235" s="115"/>
      <c r="D235" s="137"/>
      <c r="E235" s="155"/>
      <c r="F235" s="171"/>
    </row>
    <row r="236" spans="1:6" ht="97.5" x14ac:dyDescent="0.2">
      <c r="A236" s="89" t="s">
        <v>304</v>
      </c>
      <c r="B236" s="103" t="s">
        <v>305</v>
      </c>
      <c r="C236" s="119" t="s">
        <v>295</v>
      </c>
      <c r="D236" s="137">
        <v>10.3</v>
      </c>
      <c r="E236" s="155"/>
      <c r="F236" s="171">
        <f>D236*E236</f>
        <v>0</v>
      </c>
    </row>
    <row r="237" spans="1:6" x14ac:dyDescent="0.2">
      <c r="A237" s="89"/>
      <c r="B237" s="103"/>
      <c r="C237" s="115"/>
      <c r="D237" s="137"/>
      <c r="E237" s="155"/>
      <c r="F237" s="171"/>
    </row>
    <row r="238" spans="1:6" ht="47.25" x14ac:dyDescent="0.2">
      <c r="A238" s="89" t="s">
        <v>306</v>
      </c>
      <c r="B238" s="105" t="s">
        <v>40</v>
      </c>
      <c r="C238" s="119" t="s">
        <v>295</v>
      </c>
      <c r="D238" s="137">
        <v>1.6</v>
      </c>
      <c r="E238" s="155"/>
      <c r="F238" s="171">
        <f>D238*E238</f>
        <v>0</v>
      </c>
    </row>
    <row r="239" spans="1:6" x14ac:dyDescent="0.2">
      <c r="A239" s="89"/>
      <c r="B239" s="103"/>
      <c r="C239" s="115"/>
      <c r="D239" s="137"/>
      <c r="E239" s="155"/>
      <c r="F239" s="171"/>
    </row>
    <row r="240" spans="1:6" ht="31.5" x14ac:dyDescent="0.2">
      <c r="A240" s="89" t="s">
        <v>307</v>
      </c>
      <c r="B240" s="103" t="s">
        <v>308</v>
      </c>
      <c r="C240" s="119" t="s">
        <v>295</v>
      </c>
      <c r="D240" s="137">
        <v>1.4</v>
      </c>
      <c r="E240" s="155"/>
      <c r="F240" s="171">
        <f>D240*E240</f>
        <v>0</v>
      </c>
    </row>
    <row r="241" spans="1:6" x14ac:dyDescent="0.2">
      <c r="A241" s="89"/>
      <c r="B241" s="103"/>
      <c r="C241" s="115"/>
      <c r="D241" s="137"/>
      <c r="E241" s="155"/>
      <c r="F241" s="171"/>
    </row>
    <row r="242" spans="1:6" ht="67.5" x14ac:dyDescent="0.2">
      <c r="A242" s="89" t="s">
        <v>309</v>
      </c>
      <c r="B242" s="103" t="s">
        <v>310</v>
      </c>
      <c r="C242" s="119" t="s">
        <v>301</v>
      </c>
      <c r="D242" s="137">
        <v>5.4</v>
      </c>
      <c r="E242" s="155"/>
      <c r="F242" s="171">
        <f>D242*E242</f>
        <v>0</v>
      </c>
    </row>
    <row r="243" spans="1:6" x14ac:dyDescent="0.2">
      <c r="A243" s="89"/>
      <c r="B243" s="103"/>
      <c r="C243" s="115"/>
      <c r="D243" s="137"/>
      <c r="E243" s="155"/>
      <c r="F243" s="171"/>
    </row>
    <row r="244" spans="1:6" ht="48" thickBot="1" x14ac:dyDescent="0.25">
      <c r="A244" s="89" t="s">
        <v>311</v>
      </c>
      <c r="B244" s="111" t="s">
        <v>312</v>
      </c>
      <c r="C244" s="119" t="s">
        <v>295</v>
      </c>
      <c r="D244" s="137">
        <v>1.2</v>
      </c>
      <c r="E244" s="155"/>
      <c r="F244" s="171">
        <f>D244*E244</f>
        <v>0</v>
      </c>
    </row>
    <row r="245" spans="1:6" ht="16.5" thickTop="1" x14ac:dyDescent="0.2">
      <c r="A245" s="89" t="s">
        <v>285</v>
      </c>
      <c r="B245" s="106" t="s">
        <v>13</v>
      </c>
      <c r="C245" s="127"/>
      <c r="D245" s="140"/>
      <c r="E245" s="158"/>
      <c r="F245" s="172">
        <f>SUM(F220:F244)</f>
        <v>0</v>
      </c>
    </row>
    <row r="246" spans="1:6" x14ac:dyDescent="0.2">
      <c r="A246" s="89"/>
      <c r="B246" s="108"/>
      <c r="C246" s="123"/>
      <c r="D246" s="137"/>
      <c r="E246" s="155"/>
      <c r="F246" s="167"/>
    </row>
    <row r="247" spans="1:6" x14ac:dyDescent="0.2">
      <c r="A247" s="91" t="s">
        <v>4</v>
      </c>
      <c r="B247" s="107" t="s">
        <v>5</v>
      </c>
      <c r="C247" s="123"/>
      <c r="D247" s="137"/>
      <c r="E247" s="155"/>
      <c r="F247" s="167"/>
    </row>
    <row r="248" spans="1:6" x14ac:dyDescent="0.2">
      <c r="A248" s="87"/>
      <c r="B248" s="98"/>
      <c r="C248" s="115"/>
      <c r="D248" s="131"/>
      <c r="E248" s="146"/>
    </row>
    <row r="249" spans="1:6" ht="78.75" x14ac:dyDescent="0.2">
      <c r="A249" s="89" t="s">
        <v>0</v>
      </c>
      <c r="B249" s="103" t="s">
        <v>313</v>
      </c>
      <c r="C249" s="123" t="s">
        <v>9</v>
      </c>
      <c r="D249" s="137">
        <v>20</v>
      </c>
      <c r="E249" s="155"/>
      <c r="F249" s="167">
        <f>+D249*E249</f>
        <v>0</v>
      </c>
    </row>
    <row r="250" spans="1:6" x14ac:dyDescent="0.2">
      <c r="A250" s="89"/>
      <c r="B250" s="103"/>
      <c r="C250" s="123"/>
      <c r="D250" s="137"/>
      <c r="E250" s="155"/>
      <c r="F250" s="167"/>
    </row>
    <row r="251" spans="1:6" ht="31.5" x14ac:dyDescent="0.2">
      <c r="A251" s="89" t="s">
        <v>2</v>
      </c>
      <c r="B251" s="103" t="s">
        <v>314</v>
      </c>
      <c r="C251" s="123" t="s">
        <v>9</v>
      </c>
      <c r="D251" s="137">
        <v>6</v>
      </c>
      <c r="E251" s="155"/>
      <c r="F251" s="167">
        <f>+D251*E251</f>
        <v>0</v>
      </c>
    </row>
    <row r="252" spans="1:6" x14ac:dyDescent="0.2">
      <c r="A252" s="89"/>
      <c r="B252" s="103"/>
      <c r="C252" s="123"/>
      <c r="D252" s="137"/>
      <c r="E252" s="155"/>
      <c r="F252" s="167"/>
    </row>
    <row r="253" spans="1:6" ht="94.5" x14ac:dyDescent="0.2">
      <c r="A253" s="89" t="s">
        <v>4</v>
      </c>
      <c r="B253" s="103" t="s">
        <v>315</v>
      </c>
      <c r="C253" s="123" t="s">
        <v>27</v>
      </c>
      <c r="D253" s="137">
        <v>1</v>
      </c>
      <c r="E253" s="155"/>
      <c r="F253" s="167">
        <f>+D253*E253</f>
        <v>0</v>
      </c>
    </row>
    <row r="254" spans="1:6" x14ac:dyDescent="0.2">
      <c r="A254" s="89"/>
      <c r="B254" s="103"/>
      <c r="C254" s="123"/>
      <c r="D254" s="137"/>
      <c r="E254" s="155"/>
      <c r="F254" s="167"/>
    </row>
    <row r="255" spans="1:6" x14ac:dyDescent="0.2">
      <c r="A255" s="89"/>
      <c r="B255" s="103"/>
      <c r="C255" s="123"/>
      <c r="D255" s="137"/>
      <c r="E255" s="155"/>
      <c r="F255" s="167"/>
    </row>
    <row r="256" spans="1:6" ht="31.5" x14ac:dyDescent="0.2">
      <c r="A256" s="89" t="s">
        <v>6</v>
      </c>
      <c r="B256" s="103" t="s">
        <v>316</v>
      </c>
      <c r="C256" s="123" t="s">
        <v>27</v>
      </c>
      <c r="D256" s="137">
        <v>2</v>
      </c>
      <c r="E256" s="155"/>
      <c r="F256" s="167">
        <f>+D256*E256</f>
        <v>0</v>
      </c>
    </row>
    <row r="257" spans="1:6" ht="33.75" x14ac:dyDescent="0.2">
      <c r="A257" s="89"/>
      <c r="B257" s="103" t="s">
        <v>317</v>
      </c>
      <c r="C257" s="123"/>
      <c r="D257" s="137"/>
      <c r="E257" s="155"/>
      <c r="F257" s="167"/>
    </row>
    <row r="258" spans="1:6" ht="65.25" x14ac:dyDescent="0.2">
      <c r="A258" s="89"/>
      <c r="B258" s="103" t="s">
        <v>318</v>
      </c>
      <c r="C258" s="123"/>
      <c r="D258" s="137"/>
      <c r="E258" s="155"/>
      <c r="F258" s="167"/>
    </row>
    <row r="259" spans="1:6" ht="31.5" x14ac:dyDescent="0.2">
      <c r="A259" s="89"/>
      <c r="B259" s="103" t="s">
        <v>319</v>
      </c>
      <c r="C259" s="123"/>
      <c r="D259" s="137"/>
      <c r="E259" s="155"/>
      <c r="F259" s="167"/>
    </row>
    <row r="260" spans="1:6" ht="33.75" x14ac:dyDescent="0.2">
      <c r="A260" s="89"/>
      <c r="B260" s="103" t="s">
        <v>320</v>
      </c>
      <c r="C260" s="123"/>
      <c r="D260" s="137"/>
      <c r="E260" s="155"/>
      <c r="F260" s="167"/>
    </row>
    <row r="261" spans="1:6" ht="33.75" x14ac:dyDescent="0.2">
      <c r="A261" s="89"/>
      <c r="B261" s="103" t="s">
        <v>321</v>
      </c>
      <c r="C261" s="123"/>
      <c r="D261" s="137"/>
      <c r="E261" s="155"/>
      <c r="F261" s="167"/>
    </row>
    <row r="262" spans="1:6" x14ac:dyDescent="0.2">
      <c r="A262" s="89"/>
      <c r="B262" s="103" t="s">
        <v>322</v>
      </c>
      <c r="C262" s="123"/>
      <c r="D262" s="137"/>
      <c r="E262" s="155"/>
      <c r="F262" s="167"/>
    </row>
    <row r="263" spans="1:6" ht="48" thickBot="1" x14ac:dyDescent="0.25">
      <c r="A263" s="89"/>
      <c r="B263" s="103" t="s">
        <v>323</v>
      </c>
      <c r="C263" s="123"/>
      <c r="D263" s="137"/>
      <c r="E263" s="155"/>
      <c r="F263" s="167"/>
    </row>
    <row r="264" spans="1:6" ht="16.5" thickTop="1" x14ac:dyDescent="0.2">
      <c r="A264" s="89" t="s">
        <v>285</v>
      </c>
      <c r="B264" s="106" t="s">
        <v>14</v>
      </c>
      <c r="C264" s="127"/>
      <c r="D264" s="140"/>
      <c r="E264" s="158"/>
      <c r="F264" s="172">
        <f>SUM(F248:F263)</f>
        <v>0</v>
      </c>
    </row>
    <row r="265" spans="1:6" x14ac:dyDescent="0.2">
      <c r="A265" s="89"/>
      <c r="B265" s="104"/>
      <c r="C265" s="123"/>
      <c r="D265" s="137"/>
      <c r="E265" s="155"/>
      <c r="F265" s="170"/>
    </row>
    <row r="266" spans="1:6" x14ac:dyDescent="0.2">
      <c r="A266" s="91" t="s">
        <v>6</v>
      </c>
      <c r="B266" s="107" t="s">
        <v>7</v>
      </c>
      <c r="C266" s="123"/>
      <c r="D266" s="137"/>
      <c r="E266" s="155"/>
      <c r="F266" s="167"/>
    </row>
    <row r="267" spans="1:6" x14ac:dyDescent="0.2">
      <c r="A267" s="91"/>
      <c r="B267" s="107"/>
      <c r="C267" s="123"/>
      <c r="D267" s="137"/>
      <c r="E267" s="155"/>
      <c r="F267" s="167"/>
    </row>
    <row r="268" spans="1:6" ht="32.25" thickBot="1" x14ac:dyDescent="0.25">
      <c r="A268" s="89" t="s">
        <v>0</v>
      </c>
      <c r="B268" s="112" t="s">
        <v>324</v>
      </c>
      <c r="C268" s="126" t="s">
        <v>9</v>
      </c>
      <c r="D268" s="139">
        <v>20</v>
      </c>
      <c r="E268" s="157"/>
      <c r="F268" s="169">
        <f>D268*E268</f>
        <v>0</v>
      </c>
    </row>
    <row r="269" spans="1:6" ht="16.5" thickTop="1" x14ac:dyDescent="0.2">
      <c r="A269" s="89" t="s">
        <v>285</v>
      </c>
      <c r="B269" s="104" t="s">
        <v>15</v>
      </c>
      <c r="C269" s="123"/>
      <c r="D269" s="137"/>
      <c r="E269" s="155"/>
      <c r="F269" s="170">
        <f>SUM(F268:F268)</f>
        <v>0</v>
      </c>
    </row>
    <row r="270" spans="1:6" ht="16.5" thickBot="1" x14ac:dyDescent="0.25">
      <c r="A270" s="87"/>
      <c r="B270" s="98"/>
      <c r="C270" s="115"/>
      <c r="D270" s="131"/>
      <c r="E270" s="146"/>
    </row>
    <row r="271" spans="1:6" ht="16.5" thickBot="1" x14ac:dyDescent="0.25">
      <c r="A271" s="90" t="s">
        <v>285</v>
      </c>
      <c r="B271" s="99" t="s">
        <v>325</v>
      </c>
      <c r="C271" s="118"/>
      <c r="D271" s="133"/>
      <c r="E271" s="150"/>
      <c r="F271" s="166">
        <f>F217+F245+F264+F269</f>
        <v>0</v>
      </c>
    </row>
    <row r="272" spans="1:6" x14ac:dyDescent="0.2">
      <c r="A272" s="87"/>
      <c r="B272" s="96"/>
      <c r="C272" s="115"/>
      <c r="D272" s="131"/>
      <c r="E272" s="146"/>
    </row>
    <row r="273" spans="1:6" x14ac:dyDescent="0.2">
      <c r="A273" s="87"/>
      <c r="B273" s="96"/>
      <c r="C273" s="115"/>
      <c r="D273" s="131"/>
      <c r="E273" s="146"/>
    </row>
    <row r="274" spans="1:6" x14ac:dyDescent="0.2">
      <c r="A274" s="88" t="s">
        <v>281</v>
      </c>
      <c r="B274" s="98" t="s">
        <v>326</v>
      </c>
      <c r="C274" s="120" t="s">
        <v>273</v>
      </c>
      <c r="D274" s="144" t="s">
        <v>274</v>
      </c>
      <c r="E274" s="151"/>
      <c r="F274" s="161" t="s">
        <v>406</v>
      </c>
    </row>
    <row r="275" spans="1:6" x14ac:dyDescent="0.2">
      <c r="A275" s="87"/>
      <c r="B275" s="96"/>
      <c r="C275" s="115"/>
      <c r="D275" s="131"/>
      <c r="E275" s="146"/>
    </row>
    <row r="276" spans="1:6" ht="31.5" x14ac:dyDescent="0.2">
      <c r="A276" s="89"/>
      <c r="B276" s="103" t="s">
        <v>327</v>
      </c>
      <c r="C276" s="123"/>
      <c r="D276" s="137"/>
      <c r="E276" s="155"/>
      <c r="F276" s="167"/>
    </row>
    <row r="277" spans="1:6" x14ac:dyDescent="0.2">
      <c r="A277" s="89"/>
      <c r="B277" s="103"/>
      <c r="C277" s="123"/>
      <c r="D277" s="137"/>
      <c r="E277" s="155"/>
      <c r="F277" s="167"/>
    </row>
    <row r="278" spans="1:6" ht="31.5" x14ac:dyDescent="0.2">
      <c r="A278" s="89" t="s">
        <v>0</v>
      </c>
      <c r="B278" s="103" t="s">
        <v>394</v>
      </c>
      <c r="C278" s="124" t="s">
        <v>9</v>
      </c>
      <c r="D278" s="137">
        <v>28</v>
      </c>
      <c r="E278" s="155"/>
      <c r="F278" s="167">
        <f>+D278*E278</f>
        <v>0</v>
      </c>
    </row>
    <row r="279" spans="1:6" x14ac:dyDescent="0.2">
      <c r="A279" s="89"/>
      <c r="B279" s="103"/>
      <c r="C279" s="124"/>
      <c r="D279" s="137"/>
      <c r="E279" s="155"/>
      <c r="F279" s="167"/>
    </row>
    <row r="280" spans="1:6" x14ac:dyDescent="0.2">
      <c r="A280" s="89" t="s">
        <v>2</v>
      </c>
      <c r="B280" s="103" t="s">
        <v>329</v>
      </c>
      <c r="C280" s="124" t="s">
        <v>9</v>
      </c>
      <c r="D280" s="137">
        <v>20</v>
      </c>
      <c r="E280" s="155"/>
      <c r="F280" s="167">
        <f t="shared" ref="F280:F288" si="5">+D280*E280</f>
        <v>0</v>
      </c>
    </row>
    <row r="281" spans="1:6" x14ac:dyDescent="0.2">
      <c r="A281" s="89"/>
      <c r="B281" s="103"/>
      <c r="C281" s="124"/>
      <c r="D281" s="137"/>
      <c r="E281" s="155"/>
      <c r="F281" s="167"/>
    </row>
    <row r="282" spans="1:6" x14ac:dyDescent="0.2">
      <c r="A282" s="89" t="s">
        <v>4</v>
      </c>
      <c r="B282" s="103" t="s">
        <v>330</v>
      </c>
      <c r="C282" s="124" t="s">
        <v>27</v>
      </c>
      <c r="D282" s="137">
        <v>1</v>
      </c>
      <c r="E282" s="155"/>
      <c r="F282" s="167">
        <f t="shared" si="5"/>
        <v>0</v>
      </c>
    </row>
    <row r="283" spans="1:6" x14ac:dyDescent="0.2">
      <c r="A283" s="89"/>
      <c r="B283" s="103"/>
      <c r="C283" s="124"/>
      <c r="D283" s="137"/>
      <c r="E283" s="155"/>
      <c r="F283" s="167"/>
    </row>
    <row r="284" spans="1:6" ht="31.5" x14ac:dyDescent="0.2">
      <c r="A284" s="89" t="s">
        <v>6</v>
      </c>
      <c r="B284" s="103" t="s">
        <v>331</v>
      </c>
      <c r="C284" s="124" t="s">
        <v>10</v>
      </c>
      <c r="D284" s="137">
        <v>2</v>
      </c>
      <c r="E284" s="155"/>
      <c r="F284" s="167">
        <f t="shared" si="5"/>
        <v>0</v>
      </c>
    </row>
    <row r="285" spans="1:6" x14ac:dyDescent="0.2">
      <c r="A285" s="89"/>
      <c r="B285" s="103"/>
      <c r="C285" s="124"/>
      <c r="D285" s="137"/>
      <c r="E285" s="155"/>
      <c r="F285" s="167"/>
    </row>
    <row r="286" spans="1:6" ht="31.5" x14ac:dyDescent="0.2">
      <c r="A286" s="89" t="s">
        <v>16</v>
      </c>
      <c r="B286" s="103" t="s">
        <v>332</v>
      </c>
      <c r="C286" s="124" t="s">
        <v>9</v>
      </c>
      <c r="D286" s="137">
        <v>22</v>
      </c>
      <c r="E286" s="155"/>
      <c r="F286" s="167">
        <f t="shared" si="5"/>
        <v>0</v>
      </c>
    </row>
    <row r="287" spans="1:6" x14ac:dyDescent="0.2">
      <c r="A287" s="89"/>
      <c r="B287" s="103"/>
      <c r="C287" s="123"/>
      <c r="D287" s="137"/>
      <c r="E287" s="155"/>
      <c r="F287" s="167"/>
    </row>
    <row r="288" spans="1:6" x14ac:dyDescent="0.2">
      <c r="A288" s="89" t="s">
        <v>149</v>
      </c>
      <c r="B288" s="103" t="s">
        <v>333</v>
      </c>
      <c r="C288" s="124" t="s">
        <v>10</v>
      </c>
      <c r="D288" s="137">
        <v>3</v>
      </c>
      <c r="E288" s="155"/>
      <c r="F288" s="167">
        <f t="shared" si="5"/>
        <v>0</v>
      </c>
    </row>
    <row r="289" spans="1:6" x14ac:dyDescent="0.2">
      <c r="A289" s="89"/>
      <c r="B289" s="103"/>
      <c r="C289" s="124"/>
      <c r="D289" s="137"/>
      <c r="E289" s="146"/>
      <c r="F289" s="167"/>
    </row>
    <row r="290" spans="1:6" ht="31.5" x14ac:dyDescent="0.2">
      <c r="A290" s="89" t="s">
        <v>304</v>
      </c>
      <c r="B290" s="103" t="s">
        <v>334</v>
      </c>
      <c r="C290" s="124"/>
      <c r="D290" s="137"/>
      <c r="E290" s="146"/>
      <c r="F290" s="167"/>
    </row>
    <row r="291" spans="1:6" ht="31.5" x14ac:dyDescent="0.2">
      <c r="A291" s="89"/>
      <c r="B291" s="103" t="s">
        <v>335</v>
      </c>
      <c r="C291" s="124"/>
      <c r="D291" s="137"/>
      <c r="E291" s="146"/>
      <c r="F291" s="167"/>
    </row>
    <row r="292" spans="1:6" x14ac:dyDescent="0.2">
      <c r="A292" s="89"/>
      <c r="B292" s="103" t="s">
        <v>336</v>
      </c>
      <c r="C292" s="124"/>
      <c r="D292" s="137"/>
      <c r="E292" s="146"/>
      <c r="F292" s="167"/>
    </row>
    <row r="293" spans="1:6" x14ac:dyDescent="0.2">
      <c r="A293" s="89"/>
      <c r="B293" s="103" t="s">
        <v>395</v>
      </c>
      <c r="C293" s="124"/>
      <c r="D293" s="137"/>
      <c r="E293" s="146"/>
      <c r="F293" s="167"/>
    </row>
    <row r="294" spans="1:6" ht="31.5" x14ac:dyDescent="0.2">
      <c r="A294" s="89"/>
      <c r="B294" s="103" t="s">
        <v>338</v>
      </c>
      <c r="C294" s="124"/>
      <c r="D294" s="137"/>
      <c r="E294" s="146"/>
      <c r="F294" s="167"/>
    </row>
    <row r="295" spans="1:6" x14ac:dyDescent="0.2">
      <c r="A295" s="89"/>
      <c r="B295" s="103" t="s">
        <v>339</v>
      </c>
      <c r="C295" s="124"/>
      <c r="D295" s="137"/>
      <c r="E295" s="146"/>
      <c r="F295" s="167"/>
    </row>
    <row r="296" spans="1:6" x14ac:dyDescent="0.2">
      <c r="A296" s="89"/>
      <c r="B296" s="103" t="s">
        <v>340</v>
      </c>
      <c r="C296" s="124"/>
      <c r="D296" s="137"/>
      <c r="E296" s="146"/>
      <c r="F296" s="167"/>
    </row>
    <row r="297" spans="1:6" x14ac:dyDescent="0.2">
      <c r="A297" s="89"/>
      <c r="B297" s="103" t="s">
        <v>341</v>
      </c>
      <c r="C297" s="124"/>
      <c r="D297" s="137"/>
      <c r="E297" s="146"/>
      <c r="F297" s="167"/>
    </row>
    <row r="298" spans="1:6" ht="31.5" x14ac:dyDescent="0.2">
      <c r="A298" s="89"/>
      <c r="B298" s="103" t="s">
        <v>342</v>
      </c>
      <c r="C298" s="124"/>
      <c r="D298" s="137"/>
      <c r="E298" s="146"/>
      <c r="F298" s="167"/>
    </row>
    <row r="299" spans="1:6" x14ac:dyDescent="0.2">
      <c r="A299" s="89"/>
      <c r="B299" s="103" t="s">
        <v>343</v>
      </c>
      <c r="C299" s="124" t="s">
        <v>10</v>
      </c>
      <c r="D299" s="137">
        <v>1</v>
      </c>
      <c r="E299" s="155"/>
      <c r="F299" s="167">
        <f t="shared" ref="F299:F311" si="6">+D299*E299</f>
        <v>0</v>
      </c>
    </row>
    <row r="300" spans="1:6" x14ac:dyDescent="0.2">
      <c r="A300" s="89"/>
      <c r="B300" s="103"/>
      <c r="C300" s="124"/>
      <c r="D300" s="137"/>
      <c r="E300" s="155"/>
      <c r="F300" s="167"/>
    </row>
    <row r="301" spans="1:6" ht="31.5" x14ac:dyDescent="0.2">
      <c r="A301" s="89" t="s">
        <v>306</v>
      </c>
      <c r="B301" s="103" t="s">
        <v>344</v>
      </c>
      <c r="C301" s="124" t="s">
        <v>10</v>
      </c>
      <c r="D301" s="137">
        <v>1</v>
      </c>
      <c r="E301" s="155"/>
      <c r="F301" s="167">
        <f t="shared" si="6"/>
        <v>0</v>
      </c>
    </row>
    <row r="302" spans="1:6" x14ac:dyDescent="0.2">
      <c r="A302" s="89"/>
      <c r="B302" s="103"/>
      <c r="C302" s="123"/>
      <c r="D302" s="137"/>
      <c r="E302" s="155"/>
      <c r="F302" s="167"/>
    </row>
    <row r="303" spans="1:6" ht="31.5" x14ac:dyDescent="0.2">
      <c r="A303" s="89" t="s">
        <v>307</v>
      </c>
      <c r="B303" s="103" t="s">
        <v>345</v>
      </c>
      <c r="C303" s="124" t="s">
        <v>27</v>
      </c>
      <c r="D303" s="137">
        <v>1</v>
      </c>
      <c r="E303" s="155"/>
      <c r="F303" s="167">
        <f t="shared" si="6"/>
        <v>0</v>
      </c>
    </row>
    <row r="304" spans="1:6" x14ac:dyDescent="0.2">
      <c r="A304" s="89"/>
      <c r="B304" s="103"/>
      <c r="C304" s="124"/>
      <c r="D304" s="137"/>
      <c r="E304" s="155"/>
      <c r="F304" s="167"/>
    </row>
    <row r="305" spans="1:6" ht="31.5" x14ac:dyDescent="0.2">
      <c r="A305" s="89" t="s">
        <v>309</v>
      </c>
      <c r="B305" s="103" t="s">
        <v>346</v>
      </c>
      <c r="C305" s="124" t="s">
        <v>347</v>
      </c>
      <c r="D305" s="137">
        <v>2</v>
      </c>
      <c r="E305" s="155"/>
      <c r="F305" s="167">
        <f t="shared" si="6"/>
        <v>0</v>
      </c>
    </row>
    <row r="306" spans="1:6" x14ac:dyDescent="0.2">
      <c r="A306" s="89"/>
      <c r="B306" s="103"/>
      <c r="C306" s="124"/>
      <c r="D306" s="137"/>
      <c r="E306" s="155"/>
      <c r="F306" s="167"/>
    </row>
    <row r="307" spans="1:6" x14ac:dyDescent="0.2">
      <c r="A307" s="89" t="s">
        <v>311</v>
      </c>
      <c r="B307" s="103" t="s">
        <v>348</v>
      </c>
      <c r="C307" s="124" t="s">
        <v>10</v>
      </c>
      <c r="D307" s="137">
        <v>4</v>
      </c>
      <c r="E307" s="155"/>
      <c r="F307" s="167">
        <f t="shared" si="6"/>
        <v>0</v>
      </c>
    </row>
    <row r="308" spans="1:6" x14ac:dyDescent="0.2">
      <c r="A308" s="89"/>
      <c r="B308" s="103"/>
      <c r="C308" s="124"/>
      <c r="D308" s="137"/>
      <c r="E308" s="155"/>
      <c r="F308" s="167"/>
    </row>
    <row r="309" spans="1:6" x14ac:dyDescent="0.2">
      <c r="A309" s="89" t="s">
        <v>349</v>
      </c>
      <c r="B309" s="103" t="s">
        <v>396</v>
      </c>
      <c r="C309" s="124" t="s">
        <v>10</v>
      </c>
      <c r="D309" s="137">
        <v>1</v>
      </c>
      <c r="E309" s="155"/>
      <c r="F309" s="167">
        <f t="shared" si="6"/>
        <v>0</v>
      </c>
    </row>
    <row r="310" spans="1:6" x14ac:dyDescent="0.2">
      <c r="A310" s="89"/>
      <c r="B310" s="103"/>
      <c r="C310" s="124"/>
      <c r="D310" s="137"/>
      <c r="E310" s="155"/>
      <c r="F310" s="167"/>
    </row>
    <row r="311" spans="1:6" ht="31.5" x14ac:dyDescent="0.2">
      <c r="A311" s="89" t="s">
        <v>351</v>
      </c>
      <c r="B311" s="103" t="s">
        <v>352</v>
      </c>
      <c r="C311" s="124" t="s">
        <v>27</v>
      </c>
      <c r="D311" s="137">
        <v>3</v>
      </c>
      <c r="E311" s="155"/>
      <c r="F311" s="167">
        <f t="shared" si="6"/>
        <v>0</v>
      </c>
    </row>
    <row r="312" spans="1:6" x14ac:dyDescent="0.2">
      <c r="A312" s="89"/>
      <c r="B312" s="103"/>
      <c r="C312" s="124"/>
      <c r="D312" s="137"/>
      <c r="E312" s="146"/>
      <c r="F312" s="167"/>
    </row>
    <row r="313" spans="1:6" ht="31.5" x14ac:dyDescent="0.2">
      <c r="A313" s="89" t="s">
        <v>353</v>
      </c>
      <c r="B313" s="103" t="s">
        <v>354</v>
      </c>
      <c r="C313" s="124" t="s">
        <v>27</v>
      </c>
      <c r="D313" s="137">
        <v>1</v>
      </c>
      <c r="E313" s="155"/>
      <c r="F313" s="167">
        <f t="shared" ref="F313:F320" si="7">+D313*E313</f>
        <v>0</v>
      </c>
    </row>
    <row r="314" spans="1:6" x14ac:dyDescent="0.2">
      <c r="A314" s="89"/>
      <c r="B314" s="103"/>
      <c r="C314" s="124"/>
      <c r="D314" s="137"/>
      <c r="E314" s="155"/>
      <c r="F314" s="167"/>
    </row>
    <row r="315" spans="1:6" x14ac:dyDescent="0.2">
      <c r="A315" s="89" t="s">
        <v>355</v>
      </c>
      <c r="B315" s="103" t="s">
        <v>397</v>
      </c>
      <c r="C315" s="122" t="s">
        <v>357</v>
      </c>
      <c r="D315" s="141">
        <v>0.03</v>
      </c>
      <c r="E315" s="155"/>
      <c r="F315" s="167">
        <f t="shared" si="7"/>
        <v>0</v>
      </c>
    </row>
    <row r="316" spans="1:6" x14ac:dyDescent="0.2">
      <c r="A316" s="89"/>
      <c r="B316" s="103"/>
      <c r="C316" s="124"/>
      <c r="D316" s="137"/>
      <c r="E316" s="155"/>
      <c r="F316" s="167"/>
    </row>
    <row r="317" spans="1:6" ht="31.5" x14ac:dyDescent="0.2">
      <c r="A317" s="89" t="s">
        <v>358</v>
      </c>
      <c r="B317" s="103" t="s">
        <v>359</v>
      </c>
      <c r="C317" s="124"/>
      <c r="D317" s="137"/>
      <c r="E317" s="155"/>
      <c r="F317" s="167"/>
    </row>
    <row r="318" spans="1:6" x14ac:dyDescent="0.2">
      <c r="A318" s="89"/>
      <c r="B318" s="103" t="s">
        <v>360</v>
      </c>
      <c r="C318" s="124" t="s">
        <v>357</v>
      </c>
      <c r="D318" s="141">
        <v>0.05</v>
      </c>
      <c r="E318" s="155"/>
      <c r="F318" s="167">
        <f t="shared" si="7"/>
        <v>0</v>
      </c>
    </row>
    <row r="319" spans="1:6" x14ac:dyDescent="0.2">
      <c r="A319" s="89"/>
      <c r="B319" s="103"/>
      <c r="C319" s="123"/>
      <c r="D319" s="137"/>
      <c r="E319" s="155"/>
      <c r="F319" s="167"/>
    </row>
    <row r="320" spans="1:6" x14ac:dyDescent="0.2">
      <c r="A320" s="89" t="s">
        <v>361</v>
      </c>
      <c r="B320" s="103" t="s">
        <v>362</v>
      </c>
      <c r="C320" s="124" t="s">
        <v>408</v>
      </c>
      <c r="D320" s="137">
        <v>2</v>
      </c>
      <c r="E320" s="155"/>
      <c r="F320" s="167">
        <f t="shared" si="7"/>
        <v>0</v>
      </c>
    </row>
    <row r="321" spans="1:6" ht="16.5" thickBot="1" x14ac:dyDescent="0.25">
      <c r="A321" s="87"/>
      <c r="B321" s="96"/>
      <c r="C321" s="115"/>
      <c r="D321" s="131"/>
      <c r="E321" s="146"/>
    </row>
    <row r="322" spans="1:6" ht="16.5" thickBot="1" x14ac:dyDescent="0.25">
      <c r="A322" s="90" t="s">
        <v>285</v>
      </c>
      <c r="B322" s="99" t="s">
        <v>363</v>
      </c>
      <c r="C322" s="118"/>
      <c r="D322" s="133"/>
      <c r="E322" s="150"/>
      <c r="F322" s="166">
        <f>SUM(F278:F321)</f>
        <v>0</v>
      </c>
    </row>
    <row r="323" spans="1:6" x14ac:dyDescent="0.2">
      <c r="A323" s="93"/>
      <c r="B323" s="102"/>
      <c r="C323" s="121"/>
      <c r="D323" s="135"/>
      <c r="E323" s="152"/>
      <c r="F323" s="175"/>
    </row>
    <row r="324" spans="1:6" x14ac:dyDescent="0.2">
      <c r="A324" s="93"/>
      <c r="B324" s="102"/>
      <c r="C324" s="121"/>
      <c r="D324" s="135"/>
      <c r="E324" s="152"/>
      <c r="F324" s="175"/>
    </row>
    <row r="325" spans="1:6" ht="31.5" x14ac:dyDescent="0.2">
      <c r="A325" s="88" t="s">
        <v>283</v>
      </c>
      <c r="B325" s="98" t="s">
        <v>398</v>
      </c>
      <c r="C325" s="120" t="s">
        <v>273</v>
      </c>
      <c r="D325" s="134" t="s">
        <v>274</v>
      </c>
      <c r="E325" s="153"/>
      <c r="F325" s="176" t="s">
        <v>406</v>
      </c>
    </row>
    <row r="326" spans="1:6" x14ac:dyDescent="0.2">
      <c r="A326" s="87"/>
      <c r="B326" s="98"/>
      <c r="C326" s="128"/>
      <c r="D326" s="132"/>
      <c r="E326" s="146"/>
    </row>
    <row r="327" spans="1:6" ht="31.5" x14ac:dyDescent="0.2">
      <c r="A327" s="89"/>
      <c r="B327" s="103" t="s">
        <v>365</v>
      </c>
      <c r="C327" s="123"/>
      <c r="D327" s="137"/>
      <c r="E327" s="155"/>
      <c r="F327" s="177"/>
    </row>
    <row r="328" spans="1:6" x14ac:dyDescent="0.2">
      <c r="A328" s="89"/>
      <c r="B328" s="103"/>
      <c r="C328" s="123"/>
      <c r="D328" s="137"/>
      <c r="E328" s="155"/>
      <c r="F328" s="177"/>
    </row>
    <row r="329" spans="1:6" ht="31.5" x14ac:dyDescent="0.2">
      <c r="A329" s="89" t="s">
        <v>0</v>
      </c>
      <c r="B329" s="103" t="s">
        <v>399</v>
      </c>
      <c r="C329" s="123"/>
      <c r="D329" s="137"/>
      <c r="E329" s="155"/>
      <c r="F329" s="177"/>
    </row>
    <row r="330" spans="1:6" ht="31.5" x14ac:dyDescent="0.2">
      <c r="A330" s="89"/>
      <c r="B330" s="103" t="s">
        <v>400</v>
      </c>
      <c r="C330" s="123"/>
      <c r="D330" s="137"/>
      <c r="E330" s="155"/>
      <c r="F330" s="177"/>
    </row>
    <row r="331" spans="1:6" x14ac:dyDescent="0.2">
      <c r="A331" s="89"/>
      <c r="B331" s="103" t="s">
        <v>368</v>
      </c>
      <c r="C331" s="124" t="s">
        <v>10</v>
      </c>
      <c r="D331" s="137">
        <v>1</v>
      </c>
      <c r="E331" s="146"/>
      <c r="F331" s="177"/>
    </row>
    <row r="332" spans="1:6" ht="31.5" x14ac:dyDescent="0.2">
      <c r="A332" s="89"/>
      <c r="B332" s="103" t="s">
        <v>401</v>
      </c>
      <c r="C332" s="124" t="s">
        <v>10</v>
      </c>
      <c r="D332" s="137">
        <v>1</v>
      </c>
      <c r="E332" s="146"/>
      <c r="F332" s="177"/>
    </row>
    <row r="333" spans="1:6" x14ac:dyDescent="0.2">
      <c r="A333" s="89"/>
      <c r="B333" s="103" t="s">
        <v>370</v>
      </c>
      <c r="C333" s="124" t="s">
        <v>10</v>
      </c>
      <c r="D333" s="137">
        <v>4</v>
      </c>
      <c r="E333" s="146"/>
      <c r="F333" s="177"/>
    </row>
    <row r="334" spans="1:6" x14ac:dyDescent="0.2">
      <c r="A334" s="89"/>
      <c r="B334" s="103" t="s">
        <v>371</v>
      </c>
      <c r="C334" s="124" t="s">
        <v>10</v>
      </c>
      <c r="D334" s="137">
        <v>1</v>
      </c>
      <c r="E334" s="146"/>
      <c r="F334" s="177"/>
    </row>
    <row r="335" spans="1:6" x14ac:dyDescent="0.2">
      <c r="A335" s="89"/>
      <c r="B335" s="103" t="s">
        <v>372</v>
      </c>
      <c r="C335" s="124" t="s">
        <v>10</v>
      </c>
      <c r="D335" s="137">
        <v>2</v>
      </c>
      <c r="E335" s="146"/>
      <c r="F335" s="177"/>
    </row>
    <row r="336" spans="1:6" x14ac:dyDescent="0.2">
      <c r="A336" s="89"/>
      <c r="B336" s="103" t="s">
        <v>373</v>
      </c>
      <c r="C336" s="124" t="s">
        <v>10</v>
      </c>
      <c r="D336" s="137">
        <v>3</v>
      </c>
      <c r="E336" s="146"/>
      <c r="F336" s="177"/>
    </row>
    <row r="337" spans="1:6" x14ac:dyDescent="0.2">
      <c r="A337" s="89"/>
      <c r="B337" s="103" t="s">
        <v>374</v>
      </c>
      <c r="C337" s="124" t="s">
        <v>10</v>
      </c>
      <c r="D337" s="137">
        <v>1</v>
      </c>
      <c r="E337" s="146"/>
      <c r="F337" s="177"/>
    </row>
    <row r="338" spans="1:6" x14ac:dyDescent="0.2">
      <c r="A338" s="89"/>
      <c r="B338" s="103" t="s">
        <v>375</v>
      </c>
      <c r="C338" s="124" t="s">
        <v>10</v>
      </c>
      <c r="D338" s="137">
        <v>1</v>
      </c>
      <c r="E338" s="146"/>
      <c r="F338" s="177"/>
    </row>
    <row r="339" spans="1:6" ht="31.5" x14ac:dyDescent="0.2">
      <c r="A339" s="89"/>
      <c r="B339" s="103" t="s">
        <v>376</v>
      </c>
      <c r="C339" s="124"/>
      <c r="D339" s="137"/>
      <c r="E339" s="146"/>
      <c r="F339" s="177"/>
    </row>
    <row r="340" spans="1:6" x14ac:dyDescent="0.2">
      <c r="A340" s="89"/>
      <c r="B340" s="103" t="s">
        <v>377</v>
      </c>
      <c r="C340" s="124"/>
      <c r="D340" s="137"/>
      <c r="E340" s="146"/>
      <c r="F340" s="177"/>
    </row>
    <row r="341" spans="1:6" x14ac:dyDescent="0.2">
      <c r="A341" s="89"/>
      <c r="B341" s="103"/>
      <c r="C341" s="124" t="s">
        <v>378</v>
      </c>
      <c r="D341" s="137">
        <v>1</v>
      </c>
      <c r="E341" s="155"/>
      <c r="F341" s="167">
        <f>+D341*E341</f>
        <v>0</v>
      </c>
    </row>
    <row r="342" spans="1:6" x14ac:dyDescent="0.2">
      <c r="A342" s="89"/>
      <c r="B342" s="103"/>
      <c r="C342" s="124"/>
      <c r="D342" s="137"/>
      <c r="E342" s="155"/>
      <c r="F342" s="167"/>
    </row>
    <row r="343" spans="1:6" x14ac:dyDescent="0.2">
      <c r="A343" s="89" t="s">
        <v>2</v>
      </c>
      <c r="B343" s="103" t="s">
        <v>402</v>
      </c>
      <c r="C343" s="124" t="s">
        <v>378</v>
      </c>
      <c r="D343" s="137">
        <v>1</v>
      </c>
      <c r="E343" s="155"/>
      <c r="F343" s="167">
        <f>+D343*E343</f>
        <v>0</v>
      </c>
    </row>
    <row r="344" spans="1:6" x14ac:dyDescent="0.2">
      <c r="A344" s="89"/>
      <c r="B344" s="103"/>
      <c r="C344" s="124"/>
      <c r="D344" s="137"/>
      <c r="E344" s="155"/>
      <c r="F344" s="167"/>
    </row>
    <row r="345" spans="1:6" x14ac:dyDescent="0.2">
      <c r="A345" s="89" t="s">
        <v>4</v>
      </c>
      <c r="B345" s="103" t="s">
        <v>403</v>
      </c>
      <c r="C345" s="124" t="s">
        <v>378</v>
      </c>
      <c r="D345" s="137">
        <v>1</v>
      </c>
      <c r="E345" s="155"/>
      <c r="F345" s="167">
        <f>+D345*E345</f>
        <v>0</v>
      </c>
    </row>
    <row r="346" spans="1:6" x14ac:dyDescent="0.2">
      <c r="A346" s="89"/>
      <c r="B346" s="103"/>
      <c r="C346" s="123"/>
      <c r="D346" s="137"/>
      <c r="E346" s="155"/>
      <c r="F346" s="177"/>
    </row>
    <row r="347" spans="1:6" ht="18" x14ac:dyDescent="0.2">
      <c r="A347" s="89" t="s">
        <v>6</v>
      </c>
      <c r="B347" s="103" t="s">
        <v>404</v>
      </c>
      <c r="C347" s="124" t="s">
        <v>9</v>
      </c>
      <c r="D347" s="137">
        <v>6</v>
      </c>
      <c r="E347" s="155"/>
      <c r="F347" s="167">
        <f t="shared" ref="F347:F369" si="8">+D347*E347</f>
        <v>0</v>
      </c>
    </row>
    <row r="348" spans="1:6" x14ac:dyDescent="0.2">
      <c r="A348" s="89"/>
      <c r="B348" s="103"/>
      <c r="C348" s="124"/>
      <c r="D348" s="137"/>
      <c r="E348" s="155"/>
      <c r="F348" s="167"/>
    </row>
    <row r="349" spans="1:6" ht="18" x14ac:dyDescent="0.2">
      <c r="A349" s="89" t="s">
        <v>16</v>
      </c>
      <c r="B349" s="103" t="s">
        <v>382</v>
      </c>
      <c r="C349" s="124" t="s">
        <v>9</v>
      </c>
      <c r="D349" s="137">
        <v>4</v>
      </c>
      <c r="E349" s="155"/>
      <c r="F349" s="167">
        <f t="shared" si="8"/>
        <v>0</v>
      </c>
    </row>
    <row r="350" spans="1:6" x14ac:dyDescent="0.2">
      <c r="A350" s="89"/>
      <c r="B350" s="103"/>
      <c r="C350" s="124"/>
      <c r="D350" s="137"/>
      <c r="E350" s="155"/>
      <c r="F350" s="167"/>
    </row>
    <row r="351" spans="1:6" ht="18" x14ac:dyDescent="0.2">
      <c r="A351" s="89" t="s">
        <v>149</v>
      </c>
      <c r="B351" s="103" t="s">
        <v>383</v>
      </c>
      <c r="C351" s="124" t="s">
        <v>9</v>
      </c>
      <c r="D351" s="137">
        <v>25</v>
      </c>
      <c r="E351" s="155"/>
      <c r="F351" s="167">
        <f t="shared" si="8"/>
        <v>0</v>
      </c>
    </row>
    <row r="352" spans="1:6" x14ac:dyDescent="0.2">
      <c r="A352" s="89"/>
      <c r="B352" s="103"/>
      <c r="C352" s="124"/>
      <c r="D352" s="137"/>
      <c r="E352" s="155"/>
      <c r="F352" s="167"/>
    </row>
    <row r="353" spans="1:6" x14ac:dyDescent="0.2">
      <c r="A353" s="89" t="s">
        <v>304</v>
      </c>
      <c r="B353" s="103" t="s">
        <v>384</v>
      </c>
      <c r="C353" s="124" t="s">
        <v>10</v>
      </c>
      <c r="D353" s="137">
        <v>2</v>
      </c>
      <c r="E353" s="155"/>
      <c r="F353" s="167">
        <f t="shared" si="8"/>
        <v>0</v>
      </c>
    </row>
    <row r="354" spans="1:6" x14ac:dyDescent="0.2">
      <c r="A354" s="89"/>
      <c r="B354" s="103"/>
      <c r="C354" s="124"/>
      <c r="D354" s="137"/>
      <c r="E354" s="155"/>
      <c r="F354" s="167"/>
    </row>
    <row r="355" spans="1:6" x14ac:dyDescent="0.2">
      <c r="A355" s="89" t="s">
        <v>306</v>
      </c>
      <c r="B355" s="103" t="s">
        <v>385</v>
      </c>
      <c r="C355" s="124" t="s">
        <v>10</v>
      </c>
      <c r="D355" s="137">
        <v>1</v>
      </c>
      <c r="E355" s="155"/>
      <c r="F355" s="167">
        <f t="shared" si="8"/>
        <v>0</v>
      </c>
    </row>
    <row r="356" spans="1:6" x14ac:dyDescent="0.2">
      <c r="A356" s="89"/>
      <c r="B356" s="103"/>
      <c r="C356" s="124"/>
      <c r="D356" s="137"/>
      <c r="E356" s="155"/>
      <c r="F356" s="167"/>
    </row>
    <row r="357" spans="1:6" ht="31.5" x14ac:dyDescent="0.2">
      <c r="A357" s="89" t="s">
        <v>307</v>
      </c>
      <c r="B357" s="103" t="s">
        <v>386</v>
      </c>
      <c r="C357" s="124" t="s">
        <v>9</v>
      </c>
      <c r="D357" s="137">
        <v>14</v>
      </c>
      <c r="E357" s="155"/>
      <c r="F357" s="167">
        <f t="shared" si="8"/>
        <v>0</v>
      </c>
    </row>
    <row r="358" spans="1:6" x14ac:dyDescent="0.2">
      <c r="A358" s="89"/>
      <c r="B358" s="103"/>
      <c r="C358" s="124"/>
      <c r="D358" s="137"/>
      <c r="E358" s="155"/>
      <c r="F358" s="167"/>
    </row>
    <row r="359" spans="1:6" x14ac:dyDescent="0.2">
      <c r="A359" s="89" t="s">
        <v>309</v>
      </c>
      <c r="B359" s="103" t="s">
        <v>387</v>
      </c>
      <c r="C359" s="124" t="s">
        <v>9</v>
      </c>
      <c r="D359" s="137">
        <v>12</v>
      </c>
      <c r="E359" s="155"/>
      <c r="F359" s="167">
        <f t="shared" si="8"/>
        <v>0</v>
      </c>
    </row>
    <row r="360" spans="1:6" x14ac:dyDescent="0.2">
      <c r="A360" s="89"/>
      <c r="B360" s="103"/>
      <c r="C360" s="124"/>
      <c r="D360" s="137"/>
      <c r="E360" s="155"/>
      <c r="F360" s="167"/>
    </row>
    <row r="361" spans="1:6" x14ac:dyDescent="0.2">
      <c r="A361" s="89" t="s">
        <v>311</v>
      </c>
      <c r="B361" s="103" t="s">
        <v>388</v>
      </c>
      <c r="C361" s="124" t="s">
        <v>9</v>
      </c>
      <c r="D361" s="137">
        <v>8</v>
      </c>
      <c r="E361" s="155"/>
      <c r="F361" s="167">
        <f t="shared" si="8"/>
        <v>0</v>
      </c>
    </row>
    <row r="362" spans="1:6" x14ac:dyDescent="0.2">
      <c r="A362" s="89"/>
      <c r="B362" s="103"/>
      <c r="C362" s="124"/>
      <c r="D362" s="137"/>
      <c r="E362" s="155"/>
      <c r="F362" s="167"/>
    </row>
    <row r="363" spans="1:6" ht="31.5" x14ac:dyDescent="0.2">
      <c r="A363" s="89" t="s">
        <v>349</v>
      </c>
      <c r="B363" s="103" t="s">
        <v>389</v>
      </c>
      <c r="C363" s="124" t="s">
        <v>10</v>
      </c>
      <c r="D363" s="137">
        <v>6</v>
      </c>
      <c r="E363" s="155"/>
      <c r="F363" s="167">
        <f t="shared" si="8"/>
        <v>0</v>
      </c>
    </row>
    <row r="364" spans="1:6" x14ac:dyDescent="0.2">
      <c r="A364" s="89"/>
      <c r="B364" s="103"/>
      <c r="C364" s="123"/>
      <c r="D364" s="137"/>
      <c r="E364" s="155"/>
      <c r="F364" s="167"/>
    </row>
    <row r="365" spans="1:6" x14ac:dyDescent="0.2">
      <c r="A365" s="89" t="s">
        <v>351</v>
      </c>
      <c r="B365" s="103" t="s">
        <v>356</v>
      </c>
      <c r="C365" s="124" t="s">
        <v>357</v>
      </c>
      <c r="D365" s="141">
        <v>0.05</v>
      </c>
      <c r="E365" s="155"/>
      <c r="F365" s="167">
        <f t="shared" si="8"/>
        <v>0</v>
      </c>
    </row>
    <row r="366" spans="1:6" x14ac:dyDescent="0.2">
      <c r="A366" s="89"/>
      <c r="B366" s="103"/>
      <c r="C366" s="124"/>
      <c r="D366" s="137"/>
      <c r="E366" s="155"/>
      <c r="F366" s="167"/>
    </row>
    <row r="367" spans="1:6" x14ac:dyDescent="0.2">
      <c r="A367" s="89" t="s">
        <v>353</v>
      </c>
      <c r="B367" s="103" t="s">
        <v>390</v>
      </c>
      <c r="C367" s="124" t="s">
        <v>27</v>
      </c>
      <c r="D367" s="137">
        <v>1</v>
      </c>
      <c r="E367" s="155"/>
      <c r="F367" s="167">
        <f t="shared" si="8"/>
        <v>0</v>
      </c>
    </row>
    <row r="368" spans="1:6" x14ac:dyDescent="0.2">
      <c r="A368" s="89"/>
      <c r="B368" s="103"/>
      <c r="C368" s="124"/>
      <c r="D368" s="137"/>
      <c r="E368" s="155"/>
      <c r="F368" s="167"/>
    </row>
    <row r="369" spans="1:6" x14ac:dyDescent="0.2">
      <c r="A369" s="89" t="s">
        <v>355</v>
      </c>
      <c r="B369" s="103" t="s">
        <v>391</v>
      </c>
      <c r="C369" s="124" t="s">
        <v>27</v>
      </c>
      <c r="D369" s="137">
        <v>1</v>
      </c>
      <c r="E369" s="155"/>
      <c r="F369" s="167">
        <f t="shared" si="8"/>
        <v>0</v>
      </c>
    </row>
    <row r="370" spans="1:6" ht="16.5" thickBot="1" x14ac:dyDescent="0.25">
      <c r="A370" s="89"/>
      <c r="B370" s="103"/>
      <c r="C370" s="123"/>
      <c r="D370" s="137"/>
      <c r="E370" s="155"/>
      <c r="F370" s="177"/>
    </row>
    <row r="371" spans="1:6" ht="32.25" thickBot="1" x14ac:dyDescent="0.25">
      <c r="A371" s="90" t="s">
        <v>285</v>
      </c>
      <c r="B371" s="99" t="s">
        <v>405</v>
      </c>
      <c r="C371" s="118"/>
      <c r="D371" s="133"/>
      <c r="E371" s="150"/>
      <c r="F371" s="166">
        <f>SUM(F326:F370)</f>
        <v>0</v>
      </c>
    </row>
  </sheetData>
  <mergeCells count="3">
    <mergeCell ref="B33:D33"/>
    <mergeCell ref="B3:E3"/>
    <mergeCell ref="B2:E2"/>
  </mergeCells>
  <pageMargins left="0.7" right="0.7" top="0.75" bottom="0.75" header="0.3" footer="0.3"/>
  <pageSetup paperSize="9" scale="92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workbookViewId="0">
      <selection activeCell="F3" sqref="F3"/>
    </sheetView>
  </sheetViews>
  <sheetFormatPr defaultRowHeight="12.75" x14ac:dyDescent="0.2"/>
  <cols>
    <col min="1" max="1" width="3" customWidth="1"/>
    <col min="2" max="2" width="41.7109375" customWidth="1"/>
    <col min="3" max="3" width="7.5703125" customWidth="1"/>
    <col min="4" max="4" width="19.42578125" customWidth="1"/>
    <col min="5" max="5" width="9" customWidth="1"/>
    <col min="6" max="6" width="11.85546875" customWidth="1"/>
    <col min="7" max="7" width="3.85546875" customWidth="1"/>
    <col min="257" max="257" width="3" customWidth="1"/>
    <col min="258" max="258" width="41.7109375" customWidth="1"/>
    <col min="259" max="259" width="7.5703125" customWidth="1"/>
    <col min="260" max="260" width="6.5703125" customWidth="1"/>
    <col min="261" max="261" width="9" customWidth="1"/>
    <col min="262" max="262" width="11.85546875" customWidth="1"/>
    <col min="263" max="263" width="3.85546875" customWidth="1"/>
    <col min="513" max="513" width="3" customWidth="1"/>
    <col min="514" max="514" width="41.7109375" customWidth="1"/>
    <col min="515" max="515" width="7.5703125" customWidth="1"/>
    <col min="516" max="516" width="6.5703125" customWidth="1"/>
    <col min="517" max="517" width="9" customWidth="1"/>
    <col min="518" max="518" width="11.85546875" customWidth="1"/>
    <col min="519" max="519" width="3.85546875" customWidth="1"/>
    <col min="769" max="769" width="3" customWidth="1"/>
    <col min="770" max="770" width="41.7109375" customWidth="1"/>
    <col min="771" max="771" width="7.5703125" customWidth="1"/>
    <col min="772" max="772" width="6.5703125" customWidth="1"/>
    <col min="773" max="773" width="9" customWidth="1"/>
    <col min="774" max="774" width="11.85546875" customWidth="1"/>
    <col min="775" max="775" width="3.85546875" customWidth="1"/>
    <col min="1025" max="1025" width="3" customWidth="1"/>
    <col min="1026" max="1026" width="41.7109375" customWidth="1"/>
    <col min="1027" max="1027" width="7.5703125" customWidth="1"/>
    <col min="1028" max="1028" width="6.5703125" customWidth="1"/>
    <col min="1029" max="1029" width="9" customWidth="1"/>
    <col min="1030" max="1030" width="11.85546875" customWidth="1"/>
    <col min="1031" max="1031" width="3.85546875" customWidth="1"/>
    <col min="1281" max="1281" width="3" customWidth="1"/>
    <col min="1282" max="1282" width="41.7109375" customWidth="1"/>
    <col min="1283" max="1283" width="7.5703125" customWidth="1"/>
    <col min="1284" max="1284" width="6.5703125" customWidth="1"/>
    <col min="1285" max="1285" width="9" customWidth="1"/>
    <col min="1286" max="1286" width="11.85546875" customWidth="1"/>
    <col min="1287" max="1287" width="3.85546875" customWidth="1"/>
    <col min="1537" max="1537" width="3" customWidth="1"/>
    <col min="1538" max="1538" width="41.7109375" customWidth="1"/>
    <col min="1539" max="1539" width="7.5703125" customWidth="1"/>
    <col min="1540" max="1540" width="6.5703125" customWidth="1"/>
    <col min="1541" max="1541" width="9" customWidth="1"/>
    <col min="1542" max="1542" width="11.85546875" customWidth="1"/>
    <col min="1543" max="1543" width="3.85546875" customWidth="1"/>
    <col min="1793" max="1793" width="3" customWidth="1"/>
    <col min="1794" max="1794" width="41.7109375" customWidth="1"/>
    <col min="1795" max="1795" width="7.5703125" customWidth="1"/>
    <col min="1796" max="1796" width="6.5703125" customWidth="1"/>
    <col min="1797" max="1797" width="9" customWidth="1"/>
    <col min="1798" max="1798" width="11.85546875" customWidth="1"/>
    <col min="1799" max="1799" width="3.85546875" customWidth="1"/>
    <col min="2049" max="2049" width="3" customWidth="1"/>
    <col min="2050" max="2050" width="41.7109375" customWidth="1"/>
    <col min="2051" max="2051" width="7.5703125" customWidth="1"/>
    <col min="2052" max="2052" width="6.5703125" customWidth="1"/>
    <col min="2053" max="2053" width="9" customWidth="1"/>
    <col min="2054" max="2054" width="11.85546875" customWidth="1"/>
    <col min="2055" max="2055" width="3.85546875" customWidth="1"/>
    <col min="2305" max="2305" width="3" customWidth="1"/>
    <col min="2306" max="2306" width="41.7109375" customWidth="1"/>
    <col min="2307" max="2307" width="7.5703125" customWidth="1"/>
    <col min="2308" max="2308" width="6.5703125" customWidth="1"/>
    <col min="2309" max="2309" width="9" customWidth="1"/>
    <col min="2310" max="2310" width="11.85546875" customWidth="1"/>
    <col min="2311" max="2311" width="3.85546875" customWidth="1"/>
    <col min="2561" max="2561" width="3" customWidth="1"/>
    <col min="2562" max="2562" width="41.7109375" customWidth="1"/>
    <col min="2563" max="2563" width="7.5703125" customWidth="1"/>
    <col min="2564" max="2564" width="6.5703125" customWidth="1"/>
    <col min="2565" max="2565" width="9" customWidth="1"/>
    <col min="2566" max="2566" width="11.85546875" customWidth="1"/>
    <col min="2567" max="2567" width="3.85546875" customWidth="1"/>
    <col min="2817" max="2817" width="3" customWidth="1"/>
    <col min="2818" max="2818" width="41.7109375" customWidth="1"/>
    <col min="2819" max="2819" width="7.5703125" customWidth="1"/>
    <col min="2820" max="2820" width="6.5703125" customWidth="1"/>
    <col min="2821" max="2821" width="9" customWidth="1"/>
    <col min="2822" max="2822" width="11.85546875" customWidth="1"/>
    <col min="2823" max="2823" width="3.85546875" customWidth="1"/>
    <col min="3073" max="3073" width="3" customWidth="1"/>
    <col min="3074" max="3074" width="41.7109375" customWidth="1"/>
    <col min="3075" max="3075" width="7.5703125" customWidth="1"/>
    <col min="3076" max="3076" width="6.5703125" customWidth="1"/>
    <col min="3077" max="3077" width="9" customWidth="1"/>
    <col min="3078" max="3078" width="11.85546875" customWidth="1"/>
    <col min="3079" max="3079" width="3.85546875" customWidth="1"/>
    <col min="3329" max="3329" width="3" customWidth="1"/>
    <col min="3330" max="3330" width="41.7109375" customWidth="1"/>
    <col min="3331" max="3331" width="7.5703125" customWidth="1"/>
    <col min="3332" max="3332" width="6.5703125" customWidth="1"/>
    <col min="3333" max="3333" width="9" customWidth="1"/>
    <col min="3334" max="3334" width="11.85546875" customWidth="1"/>
    <col min="3335" max="3335" width="3.85546875" customWidth="1"/>
    <col min="3585" max="3585" width="3" customWidth="1"/>
    <col min="3586" max="3586" width="41.7109375" customWidth="1"/>
    <col min="3587" max="3587" width="7.5703125" customWidth="1"/>
    <col min="3588" max="3588" width="6.5703125" customWidth="1"/>
    <col min="3589" max="3589" width="9" customWidth="1"/>
    <col min="3590" max="3590" width="11.85546875" customWidth="1"/>
    <col min="3591" max="3591" width="3.85546875" customWidth="1"/>
    <col min="3841" max="3841" width="3" customWidth="1"/>
    <col min="3842" max="3842" width="41.7109375" customWidth="1"/>
    <col min="3843" max="3843" width="7.5703125" customWidth="1"/>
    <col min="3844" max="3844" width="6.5703125" customWidth="1"/>
    <col min="3845" max="3845" width="9" customWidth="1"/>
    <col min="3846" max="3846" width="11.85546875" customWidth="1"/>
    <col min="3847" max="3847" width="3.85546875" customWidth="1"/>
    <col min="4097" max="4097" width="3" customWidth="1"/>
    <col min="4098" max="4098" width="41.7109375" customWidth="1"/>
    <col min="4099" max="4099" width="7.5703125" customWidth="1"/>
    <col min="4100" max="4100" width="6.5703125" customWidth="1"/>
    <col min="4101" max="4101" width="9" customWidth="1"/>
    <col min="4102" max="4102" width="11.85546875" customWidth="1"/>
    <col min="4103" max="4103" width="3.85546875" customWidth="1"/>
    <col min="4353" max="4353" width="3" customWidth="1"/>
    <col min="4354" max="4354" width="41.7109375" customWidth="1"/>
    <col min="4355" max="4355" width="7.5703125" customWidth="1"/>
    <col min="4356" max="4356" width="6.5703125" customWidth="1"/>
    <col min="4357" max="4357" width="9" customWidth="1"/>
    <col min="4358" max="4358" width="11.85546875" customWidth="1"/>
    <col min="4359" max="4359" width="3.85546875" customWidth="1"/>
    <col min="4609" max="4609" width="3" customWidth="1"/>
    <col min="4610" max="4610" width="41.7109375" customWidth="1"/>
    <col min="4611" max="4611" width="7.5703125" customWidth="1"/>
    <col min="4612" max="4612" width="6.5703125" customWidth="1"/>
    <col min="4613" max="4613" width="9" customWidth="1"/>
    <col min="4614" max="4614" width="11.85546875" customWidth="1"/>
    <col min="4615" max="4615" width="3.85546875" customWidth="1"/>
    <col min="4865" max="4865" width="3" customWidth="1"/>
    <col min="4866" max="4866" width="41.7109375" customWidth="1"/>
    <col min="4867" max="4867" width="7.5703125" customWidth="1"/>
    <col min="4868" max="4868" width="6.5703125" customWidth="1"/>
    <col min="4869" max="4869" width="9" customWidth="1"/>
    <col min="4870" max="4870" width="11.85546875" customWidth="1"/>
    <col min="4871" max="4871" width="3.85546875" customWidth="1"/>
    <col min="5121" max="5121" width="3" customWidth="1"/>
    <col min="5122" max="5122" width="41.7109375" customWidth="1"/>
    <col min="5123" max="5123" width="7.5703125" customWidth="1"/>
    <col min="5124" max="5124" width="6.5703125" customWidth="1"/>
    <col min="5125" max="5125" width="9" customWidth="1"/>
    <col min="5126" max="5126" width="11.85546875" customWidth="1"/>
    <col min="5127" max="5127" width="3.85546875" customWidth="1"/>
    <col min="5377" max="5377" width="3" customWidth="1"/>
    <col min="5378" max="5378" width="41.7109375" customWidth="1"/>
    <col min="5379" max="5379" width="7.5703125" customWidth="1"/>
    <col min="5380" max="5380" width="6.5703125" customWidth="1"/>
    <col min="5381" max="5381" width="9" customWidth="1"/>
    <col min="5382" max="5382" width="11.85546875" customWidth="1"/>
    <col min="5383" max="5383" width="3.85546875" customWidth="1"/>
    <col min="5633" max="5633" width="3" customWidth="1"/>
    <col min="5634" max="5634" width="41.7109375" customWidth="1"/>
    <col min="5635" max="5635" width="7.5703125" customWidth="1"/>
    <col min="5636" max="5636" width="6.5703125" customWidth="1"/>
    <col min="5637" max="5637" width="9" customWidth="1"/>
    <col min="5638" max="5638" width="11.85546875" customWidth="1"/>
    <col min="5639" max="5639" width="3.85546875" customWidth="1"/>
    <col min="5889" max="5889" width="3" customWidth="1"/>
    <col min="5890" max="5890" width="41.7109375" customWidth="1"/>
    <col min="5891" max="5891" width="7.5703125" customWidth="1"/>
    <col min="5892" max="5892" width="6.5703125" customWidth="1"/>
    <col min="5893" max="5893" width="9" customWidth="1"/>
    <col min="5894" max="5894" width="11.85546875" customWidth="1"/>
    <col min="5895" max="5895" width="3.85546875" customWidth="1"/>
    <col min="6145" max="6145" width="3" customWidth="1"/>
    <col min="6146" max="6146" width="41.7109375" customWidth="1"/>
    <col min="6147" max="6147" width="7.5703125" customWidth="1"/>
    <col min="6148" max="6148" width="6.5703125" customWidth="1"/>
    <col min="6149" max="6149" width="9" customWidth="1"/>
    <col min="6150" max="6150" width="11.85546875" customWidth="1"/>
    <col min="6151" max="6151" width="3.85546875" customWidth="1"/>
    <col min="6401" max="6401" width="3" customWidth="1"/>
    <col min="6402" max="6402" width="41.7109375" customWidth="1"/>
    <col min="6403" max="6403" width="7.5703125" customWidth="1"/>
    <col min="6404" max="6404" width="6.5703125" customWidth="1"/>
    <col min="6405" max="6405" width="9" customWidth="1"/>
    <col min="6406" max="6406" width="11.85546875" customWidth="1"/>
    <col min="6407" max="6407" width="3.85546875" customWidth="1"/>
    <col min="6657" max="6657" width="3" customWidth="1"/>
    <col min="6658" max="6658" width="41.7109375" customWidth="1"/>
    <col min="6659" max="6659" width="7.5703125" customWidth="1"/>
    <col min="6660" max="6660" width="6.5703125" customWidth="1"/>
    <col min="6661" max="6661" width="9" customWidth="1"/>
    <col min="6662" max="6662" width="11.85546875" customWidth="1"/>
    <col min="6663" max="6663" width="3.85546875" customWidth="1"/>
    <col min="6913" max="6913" width="3" customWidth="1"/>
    <col min="6914" max="6914" width="41.7109375" customWidth="1"/>
    <col min="6915" max="6915" width="7.5703125" customWidth="1"/>
    <col min="6916" max="6916" width="6.5703125" customWidth="1"/>
    <col min="6917" max="6917" width="9" customWidth="1"/>
    <col min="6918" max="6918" width="11.85546875" customWidth="1"/>
    <col min="6919" max="6919" width="3.85546875" customWidth="1"/>
    <col min="7169" max="7169" width="3" customWidth="1"/>
    <col min="7170" max="7170" width="41.7109375" customWidth="1"/>
    <col min="7171" max="7171" width="7.5703125" customWidth="1"/>
    <col min="7172" max="7172" width="6.5703125" customWidth="1"/>
    <col min="7173" max="7173" width="9" customWidth="1"/>
    <col min="7174" max="7174" width="11.85546875" customWidth="1"/>
    <col min="7175" max="7175" width="3.85546875" customWidth="1"/>
    <col min="7425" max="7425" width="3" customWidth="1"/>
    <col min="7426" max="7426" width="41.7109375" customWidth="1"/>
    <col min="7427" max="7427" width="7.5703125" customWidth="1"/>
    <col min="7428" max="7428" width="6.5703125" customWidth="1"/>
    <col min="7429" max="7429" width="9" customWidth="1"/>
    <col min="7430" max="7430" width="11.85546875" customWidth="1"/>
    <col min="7431" max="7431" width="3.85546875" customWidth="1"/>
    <col min="7681" max="7681" width="3" customWidth="1"/>
    <col min="7682" max="7682" width="41.7109375" customWidth="1"/>
    <col min="7683" max="7683" width="7.5703125" customWidth="1"/>
    <col min="7684" max="7684" width="6.5703125" customWidth="1"/>
    <col min="7685" max="7685" width="9" customWidth="1"/>
    <col min="7686" max="7686" width="11.85546875" customWidth="1"/>
    <col min="7687" max="7687" width="3.85546875" customWidth="1"/>
    <col min="7937" max="7937" width="3" customWidth="1"/>
    <col min="7938" max="7938" width="41.7109375" customWidth="1"/>
    <col min="7939" max="7939" width="7.5703125" customWidth="1"/>
    <col min="7940" max="7940" width="6.5703125" customWidth="1"/>
    <col min="7941" max="7941" width="9" customWidth="1"/>
    <col min="7942" max="7942" width="11.85546875" customWidth="1"/>
    <col min="7943" max="7943" width="3.85546875" customWidth="1"/>
    <col min="8193" max="8193" width="3" customWidth="1"/>
    <col min="8194" max="8194" width="41.7109375" customWidth="1"/>
    <col min="8195" max="8195" width="7.5703125" customWidth="1"/>
    <col min="8196" max="8196" width="6.5703125" customWidth="1"/>
    <col min="8197" max="8197" width="9" customWidth="1"/>
    <col min="8198" max="8198" width="11.85546875" customWidth="1"/>
    <col min="8199" max="8199" width="3.85546875" customWidth="1"/>
    <col min="8449" max="8449" width="3" customWidth="1"/>
    <col min="8450" max="8450" width="41.7109375" customWidth="1"/>
    <col min="8451" max="8451" width="7.5703125" customWidth="1"/>
    <col min="8452" max="8452" width="6.5703125" customWidth="1"/>
    <col min="8453" max="8453" width="9" customWidth="1"/>
    <col min="8454" max="8454" width="11.85546875" customWidth="1"/>
    <col min="8455" max="8455" width="3.85546875" customWidth="1"/>
    <col min="8705" max="8705" width="3" customWidth="1"/>
    <col min="8706" max="8706" width="41.7109375" customWidth="1"/>
    <col min="8707" max="8707" width="7.5703125" customWidth="1"/>
    <col min="8708" max="8708" width="6.5703125" customWidth="1"/>
    <col min="8709" max="8709" width="9" customWidth="1"/>
    <col min="8710" max="8710" width="11.85546875" customWidth="1"/>
    <col min="8711" max="8711" width="3.85546875" customWidth="1"/>
    <col min="8961" max="8961" width="3" customWidth="1"/>
    <col min="8962" max="8962" width="41.7109375" customWidth="1"/>
    <col min="8963" max="8963" width="7.5703125" customWidth="1"/>
    <col min="8964" max="8964" width="6.5703125" customWidth="1"/>
    <col min="8965" max="8965" width="9" customWidth="1"/>
    <col min="8966" max="8966" width="11.85546875" customWidth="1"/>
    <col min="8967" max="8967" width="3.85546875" customWidth="1"/>
    <col min="9217" max="9217" width="3" customWidth="1"/>
    <col min="9218" max="9218" width="41.7109375" customWidth="1"/>
    <col min="9219" max="9219" width="7.5703125" customWidth="1"/>
    <col min="9220" max="9220" width="6.5703125" customWidth="1"/>
    <col min="9221" max="9221" width="9" customWidth="1"/>
    <col min="9222" max="9222" width="11.85546875" customWidth="1"/>
    <col min="9223" max="9223" width="3.85546875" customWidth="1"/>
    <col min="9473" max="9473" width="3" customWidth="1"/>
    <col min="9474" max="9474" width="41.7109375" customWidth="1"/>
    <col min="9475" max="9475" width="7.5703125" customWidth="1"/>
    <col min="9476" max="9476" width="6.5703125" customWidth="1"/>
    <col min="9477" max="9477" width="9" customWidth="1"/>
    <col min="9478" max="9478" width="11.85546875" customWidth="1"/>
    <col min="9479" max="9479" width="3.85546875" customWidth="1"/>
    <col min="9729" max="9729" width="3" customWidth="1"/>
    <col min="9730" max="9730" width="41.7109375" customWidth="1"/>
    <col min="9731" max="9731" width="7.5703125" customWidth="1"/>
    <col min="9732" max="9732" width="6.5703125" customWidth="1"/>
    <col min="9733" max="9733" width="9" customWidth="1"/>
    <col min="9734" max="9734" width="11.85546875" customWidth="1"/>
    <col min="9735" max="9735" width="3.85546875" customWidth="1"/>
    <col min="9985" max="9985" width="3" customWidth="1"/>
    <col min="9986" max="9986" width="41.7109375" customWidth="1"/>
    <col min="9987" max="9987" width="7.5703125" customWidth="1"/>
    <col min="9988" max="9988" width="6.5703125" customWidth="1"/>
    <col min="9989" max="9989" width="9" customWidth="1"/>
    <col min="9990" max="9990" width="11.85546875" customWidth="1"/>
    <col min="9991" max="9991" width="3.85546875" customWidth="1"/>
    <col min="10241" max="10241" width="3" customWidth="1"/>
    <col min="10242" max="10242" width="41.7109375" customWidth="1"/>
    <col min="10243" max="10243" width="7.5703125" customWidth="1"/>
    <col min="10244" max="10244" width="6.5703125" customWidth="1"/>
    <col min="10245" max="10245" width="9" customWidth="1"/>
    <col min="10246" max="10246" width="11.85546875" customWidth="1"/>
    <col min="10247" max="10247" width="3.85546875" customWidth="1"/>
    <col min="10497" max="10497" width="3" customWidth="1"/>
    <col min="10498" max="10498" width="41.7109375" customWidth="1"/>
    <col min="10499" max="10499" width="7.5703125" customWidth="1"/>
    <col min="10500" max="10500" width="6.5703125" customWidth="1"/>
    <col min="10501" max="10501" width="9" customWidth="1"/>
    <col min="10502" max="10502" width="11.85546875" customWidth="1"/>
    <col min="10503" max="10503" width="3.85546875" customWidth="1"/>
    <col min="10753" max="10753" width="3" customWidth="1"/>
    <col min="10754" max="10754" width="41.7109375" customWidth="1"/>
    <col min="10755" max="10755" width="7.5703125" customWidth="1"/>
    <col min="10756" max="10756" width="6.5703125" customWidth="1"/>
    <col min="10757" max="10757" width="9" customWidth="1"/>
    <col min="10758" max="10758" width="11.85546875" customWidth="1"/>
    <col min="10759" max="10759" width="3.85546875" customWidth="1"/>
    <col min="11009" max="11009" width="3" customWidth="1"/>
    <col min="11010" max="11010" width="41.7109375" customWidth="1"/>
    <col min="11011" max="11011" width="7.5703125" customWidth="1"/>
    <col min="11012" max="11012" width="6.5703125" customWidth="1"/>
    <col min="11013" max="11013" width="9" customWidth="1"/>
    <col min="11014" max="11014" width="11.85546875" customWidth="1"/>
    <col min="11015" max="11015" width="3.85546875" customWidth="1"/>
    <col min="11265" max="11265" width="3" customWidth="1"/>
    <col min="11266" max="11266" width="41.7109375" customWidth="1"/>
    <col min="11267" max="11267" width="7.5703125" customWidth="1"/>
    <col min="11268" max="11268" width="6.5703125" customWidth="1"/>
    <col min="11269" max="11269" width="9" customWidth="1"/>
    <col min="11270" max="11270" width="11.85546875" customWidth="1"/>
    <col min="11271" max="11271" width="3.85546875" customWidth="1"/>
    <col min="11521" max="11521" width="3" customWidth="1"/>
    <col min="11522" max="11522" width="41.7109375" customWidth="1"/>
    <col min="11523" max="11523" width="7.5703125" customWidth="1"/>
    <col min="11524" max="11524" width="6.5703125" customWidth="1"/>
    <col min="11525" max="11525" width="9" customWidth="1"/>
    <col min="11526" max="11526" width="11.85546875" customWidth="1"/>
    <col min="11527" max="11527" width="3.85546875" customWidth="1"/>
    <col min="11777" max="11777" width="3" customWidth="1"/>
    <col min="11778" max="11778" width="41.7109375" customWidth="1"/>
    <col min="11779" max="11779" width="7.5703125" customWidth="1"/>
    <col min="11780" max="11780" width="6.5703125" customWidth="1"/>
    <col min="11781" max="11781" width="9" customWidth="1"/>
    <col min="11782" max="11782" width="11.85546875" customWidth="1"/>
    <col min="11783" max="11783" width="3.85546875" customWidth="1"/>
    <col min="12033" max="12033" width="3" customWidth="1"/>
    <col min="12034" max="12034" width="41.7109375" customWidth="1"/>
    <col min="12035" max="12035" width="7.5703125" customWidth="1"/>
    <col min="12036" max="12036" width="6.5703125" customWidth="1"/>
    <col min="12037" max="12037" width="9" customWidth="1"/>
    <col min="12038" max="12038" width="11.85546875" customWidth="1"/>
    <col min="12039" max="12039" width="3.85546875" customWidth="1"/>
    <col min="12289" max="12289" width="3" customWidth="1"/>
    <col min="12290" max="12290" width="41.7109375" customWidth="1"/>
    <col min="12291" max="12291" width="7.5703125" customWidth="1"/>
    <col min="12292" max="12292" width="6.5703125" customWidth="1"/>
    <col min="12293" max="12293" width="9" customWidth="1"/>
    <col min="12294" max="12294" width="11.85546875" customWidth="1"/>
    <col min="12295" max="12295" width="3.85546875" customWidth="1"/>
    <col min="12545" max="12545" width="3" customWidth="1"/>
    <col min="12546" max="12546" width="41.7109375" customWidth="1"/>
    <col min="12547" max="12547" width="7.5703125" customWidth="1"/>
    <col min="12548" max="12548" width="6.5703125" customWidth="1"/>
    <col min="12549" max="12549" width="9" customWidth="1"/>
    <col min="12550" max="12550" width="11.85546875" customWidth="1"/>
    <col min="12551" max="12551" width="3.85546875" customWidth="1"/>
    <col min="12801" max="12801" width="3" customWidth="1"/>
    <col min="12802" max="12802" width="41.7109375" customWidth="1"/>
    <col min="12803" max="12803" width="7.5703125" customWidth="1"/>
    <col min="12804" max="12804" width="6.5703125" customWidth="1"/>
    <col min="12805" max="12805" width="9" customWidth="1"/>
    <col min="12806" max="12806" width="11.85546875" customWidth="1"/>
    <col min="12807" max="12807" width="3.85546875" customWidth="1"/>
    <col min="13057" max="13057" width="3" customWidth="1"/>
    <col min="13058" max="13058" width="41.7109375" customWidth="1"/>
    <col min="13059" max="13059" width="7.5703125" customWidth="1"/>
    <col min="13060" max="13060" width="6.5703125" customWidth="1"/>
    <col min="13061" max="13061" width="9" customWidth="1"/>
    <col min="13062" max="13062" width="11.85546875" customWidth="1"/>
    <col min="13063" max="13063" width="3.85546875" customWidth="1"/>
    <col min="13313" max="13313" width="3" customWidth="1"/>
    <col min="13314" max="13314" width="41.7109375" customWidth="1"/>
    <col min="13315" max="13315" width="7.5703125" customWidth="1"/>
    <col min="13316" max="13316" width="6.5703125" customWidth="1"/>
    <col min="13317" max="13317" width="9" customWidth="1"/>
    <col min="13318" max="13318" width="11.85546875" customWidth="1"/>
    <col min="13319" max="13319" width="3.85546875" customWidth="1"/>
    <col min="13569" max="13569" width="3" customWidth="1"/>
    <col min="13570" max="13570" width="41.7109375" customWidth="1"/>
    <col min="13571" max="13571" width="7.5703125" customWidth="1"/>
    <col min="13572" max="13572" width="6.5703125" customWidth="1"/>
    <col min="13573" max="13573" width="9" customWidth="1"/>
    <col min="13574" max="13574" width="11.85546875" customWidth="1"/>
    <col min="13575" max="13575" width="3.85546875" customWidth="1"/>
    <col min="13825" max="13825" width="3" customWidth="1"/>
    <col min="13826" max="13826" width="41.7109375" customWidth="1"/>
    <col min="13827" max="13827" width="7.5703125" customWidth="1"/>
    <col min="13828" max="13828" width="6.5703125" customWidth="1"/>
    <col min="13829" max="13829" width="9" customWidth="1"/>
    <col min="13830" max="13830" width="11.85546875" customWidth="1"/>
    <col min="13831" max="13831" width="3.85546875" customWidth="1"/>
    <col min="14081" max="14081" width="3" customWidth="1"/>
    <col min="14082" max="14082" width="41.7109375" customWidth="1"/>
    <col min="14083" max="14083" width="7.5703125" customWidth="1"/>
    <col min="14084" max="14084" width="6.5703125" customWidth="1"/>
    <col min="14085" max="14085" width="9" customWidth="1"/>
    <col min="14086" max="14086" width="11.85546875" customWidth="1"/>
    <col min="14087" max="14087" width="3.85546875" customWidth="1"/>
    <col min="14337" max="14337" width="3" customWidth="1"/>
    <col min="14338" max="14338" width="41.7109375" customWidth="1"/>
    <col min="14339" max="14339" width="7.5703125" customWidth="1"/>
    <col min="14340" max="14340" width="6.5703125" customWidth="1"/>
    <col min="14341" max="14341" width="9" customWidth="1"/>
    <col min="14342" max="14342" width="11.85546875" customWidth="1"/>
    <col min="14343" max="14343" width="3.85546875" customWidth="1"/>
    <col min="14593" max="14593" width="3" customWidth="1"/>
    <col min="14594" max="14594" width="41.7109375" customWidth="1"/>
    <col min="14595" max="14595" width="7.5703125" customWidth="1"/>
    <col min="14596" max="14596" width="6.5703125" customWidth="1"/>
    <col min="14597" max="14597" width="9" customWidth="1"/>
    <col min="14598" max="14598" width="11.85546875" customWidth="1"/>
    <col min="14599" max="14599" width="3.85546875" customWidth="1"/>
    <col min="14849" max="14849" width="3" customWidth="1"/>
    <col min="14850" max="14850" width="41.7109375" customWidth="1"/>
    <col min="14851" max="14851" width="7.5703125" customWidth="1"/>
    <col min="14852" max="14852" width="6.5703125" customWidth="1"/>
    <col min="14853" max="14853" width="9" customWidth="1"/>
    <col min="14854" max="14854" width="11.85546875" customWidth="1"/>
    <col min="14855" max="14855" width="3.85546875" customWidth="1"/>
    <col min="15105" max="15105" width="3" customWidth="1"/>
    <col min="15106" max="15106" width="41.7109375" customWidth="1"/>
    <col min="15107" max="15107" width="7.5703125" customWidth="1"/>
    <col min="15108" max="15108" width="6.5703125" customWidth="1"/>
    <col min="15109" max="15109" width="9" customWidth="1"/>
    <col min="15110" max="15110" width="11.85546875" customWidth="1"/>
    <col min="15111" max="15111" width="3.85546875" customWidth="1"/>
    <col min="15361" max="15361" width="3" customWidth="1"/>
    <col min="15362" max="15362" width="41.7109375" customWidth="1"/>
    <col min="15363" max="15363" width="7.5703125" customWidth="1"/>
    <col min="15364" max="15364" width="6.5703125" customWidth="1"/>
    <col min="15365" max="15365" width="9" customWidth="1"/>
    <col min="15366" max="15366" width="11.85546875" customWidth="1"/>
    <col min="15367" max="15367" width="3.85546875" customWidth="1"/>
    <col min="15617" max="15617" width="3" customWidth="1"/>
    <col min="15618" max="15618" width="41.7109375" customWidth="1"/>
    <col min="15619" max="15619" width="7.5703125" customWidth="1"/>
    <col min="15620" max="15620" width="6.5703125" customWidth="1"/>
    <col min="15621" max="15621" width="9" customWidth="1"/>
    <col min="15622" max="15622" width="11.85546875" customWidth="1"/>
    <col min="15623" max="15623" width="3.85546875" customWidth="1"/>
    <col min="15873" max="15873" width="3" customWidth="1"/>
    <col min="15874" max="15874" width="41.7109375" customWidth="1"/>
    <col min="15875" max="15875" width="7.5703125" customWidth="1"/>
    <col min="15876" max="15876" width="6.5703125" customWidth="1"/>
    <col min="15877" max="15877" width="9" customWidth="1"/>
    <col min="15878" max="15878" width="11.85546875" customWidth="1"/>
    <col min="15879" max="15879" width="3.85546875" customWidth="1"/>
    <col min="16129" max="16129" width="3" customWidth="1"/>
    <col min="16130" max="16130" width="41.7109375" customWidth="1"/>
    <col min="16131" max="16131" width="7.5703125" customWidth="1"/>
    <col min="16132" max="16132" width="6.5703125" customWidth="1"/>
    <col min="16133" max="16133" width="9" customWidth="1"/>
    <col min="16134" max="16134" width="11.85546875" customWidth="1"/>
    <col min="16135" max="16135" width="3.85546875" customWidth="1"/>
  </cols>
  <sheetData>
    <row r="1" spans="1:6" s="180" customFormat="1" ht="13.5" x14ac:dyDescent="0.25">
      <c r="A1" s="257" t="s">
        <v>413</v>
      </c>
      <c r="B1" s="255"/>
      <c r="C1" s="255"/>
      <c r="D1" s="255"/>
      <c r="E1" s="255"/>
      <c r="F1" s="255"/>
    </row>
    <row r="2" spans="1:6" s="181" customFormat="1" x14ac:dyDescent="0.2">
      <c r="A2" s="255" t="s">
        <v>414</v>
      </c>
      <c r="B2" s="255"/>
      <c r="C2" s="255"/>
      <c r="D2" s="255"/>
      <c r="E2" s="255"/>
      <c r="F2" s="255"/>
    </row>
    <row r="3" spans="1:6" s="181" customFormat="1" ht="11.25" customHeight="1" x14ac:dyDescent="0.2">
      <c r="A3" s="182"/>
      <c r="B3" s="182"/>
      <c r="C3" s="182"/>
      <c r="D3" s="182"/>
      <c r="E3" s="182"/>
      <c r="F3" s="182"/>
    </row>
    <row r="4" spans="1:6" s="181" customFormat="1" ht="11.25" customHeight="1" x14ac:dyDescent="0.2">
      <c r="A4" s="182"/>
      <c r="B4" s="215" t="s">
        <v>459</v>
      </c>
      <c r="C4" s="182"/>
      <c r="D4" s="182"/>
      <c r="E4" s="182"/>
      <c r="F4" s="216"/>
    </row>
    <row r="5" spans="1:6" s="181" customFormat="1" ht="11.25" customHeight="1" x14ac:dyDescent="0.2">
      <c r="A5" s="182"/>
      <c r="B5" s="182"/>
      <c r="C5" s="182"/>
      <c r="D5" s="182"/>
      <c r="E5" s="182"/>
      <c r="F5" s="216"/>
    </row>
    <row r="6" spans="1:6" s="181" customFormat="1" ht="11.25" customHeight="1" x14ac:dyDescent="0.2">
      <c r="A6" s="182"/>
      <c r="B6" s="182" t="s">
        <v>461</v>
      </c>
      <c r="C6" s="182"/>
      <c r="D6" s="182"/>
      <c r="E6" s="182"/>
      <c r="F6" s="216">
        <f>F35</f>
        <v>0</v>
      </c>
    </row>
    <row r="7" spans="1:6" s="181" customFormat="1" ht="11.25" customHeight="1" x14ac:dyDescent="0.2">
      <c r="A7" s="182"/>
      <c r="B7" s="182" t="s">
        <v>462</v>
      </c>
      <c r="C7" s="182"/>
      <c r="D7" s="182"/>
      <c r="E7" s="182"/>
      <c r="F7" s="216">
        <f>F52</f>
        <v>0</v>
      </c>
    </row>
    <row r="8" spans="1:6" s="181" customFormat="1" ht="11.25" customHeight="1" x14ac:dyDescent="0.2">
      <c r="A8" s="182"/>
      <c r="B8" s="218" t="s">
        <v>463</v>
      </c>
      <c r="C8" s="218"/>
      <c r="D8" s="218"/>
      <c r="E8" s="218"/>
      <c r="F8" s="219">
        <f>F6+F7</f>
        <v>0</v>
      </c>
    </row>
    <row r="9" spans="1:6" s="181" customFormat="1" x14ac:dyDescent="0.2">
      <c r="A9" s="182"/>
      <c r="B9" s="182"/>
      <c r="C9" s="182"/>
      <c r="D9" s="182"/>
      <c r="E9" s="182"/>
      <c r="F9" s="216"/>
    </row>
    <row r="10" spans="1:6" s="181" customFormat="1" x14ac:dyDescent="0.2">
      <c r="A10" s="182"/>
      <c r="B10" s="215" t="s">
        <v>460</v>
      </c>
      <c r="C10" s="182"/>
      <c r="D10" s="182"/>
      <c r="E10" s="182"/>
      <c r="F10" s="182"/>
    </row>
    <row r="11" spans="1:6" ht="45.75" x14ac:dyDescent="0.3">
      <c r="A11" s="206" t="s">
        <v>450</v>
      </c>
      <c r="B11" s="207" t="s">
        <v>436</v>
      </c>
      <c r="C11" s="208" t="s">
        <v>437</v>
      </c>
      <c r="D11" s="209">
        <f>500</f>
        <v>500</v>
      </c>
      <c r="E11" s="210"/>
      <c r="F11" s="209"/>
    </row>
    <row r="12" spans="1:6" ht="18" x14ac:dyDescent="0.3">
      <c r="A12" s="206"/>
      <c r="B12" s="211" t="s">
        <v>438</v>
      </c>
      <c r="C12" s="59" t="s">
        <v>437</v>
      </c>
      <c r="D12" s="212">
        <f>D11*0.7</f>
        <v>350</v>
      </c>
      <c r="E12" s="213"/>
      <c r="F12" s="212">
        <f>D12*E12</f>
        <v>0</v>
      </c>
    </row>
    <row r="13" spans="1:6" ht="18" x14ac:dyDescent="0.3">
      <c r="A13" s="214"/>
      <c r="B13" s="211" t="s">
        <v>439</v>
      </c>
      <c r="C13" s="59" t="s">
        <v>437</v>
      </c>
      <c r="D13" s="212">
        <f>D11*0.2</f>
        <v>100</v>
      </c>
      <c r="E13" s="213"/>
      <c r="F13" s="212">
        <f>D13*E13</f>
        <v>0</v>
      </c>
    </row>
    <row r="14" spans="1:6" ht="18" x14ac:dyDescent="0.3">
      <c r="A14" s="214"/>
      <c r="B14" s="211" t="s">
        <v>440</v>
      </c>
      <c r="C14" s="59" t="s">
        <v>437</v>
      </c>
      <c r="D14" s="212">
        <f>D11*0.1</f>
        <v>50</v>
      </c>
      <c r="E14" s="213"/>
      <c r="F14" s="212">
        <f>D14*E14</f>
        <v>0</v>
      </c>
    </row>
    <row r="15" spans="1:6" ht="16.5" x14ac:dyDescent="0.3">
      <c r="A15" s="206"/>
      <c r="B15" s="211"/>
      <c r="C15" s="59"/>
      <c r="D15" s="212"/>
      <c r="E15" s="213"/>
      <c r="F15" s="212"/>
    </row>
    <row r="16" spans="1:6" ht="69.75" customHeight="1" x14ac:dyDescent="0.3">
      <c r="A16" s="206" t="s">
        <v>451</v>
      </c>
      <c r="B16" s="207" t="s">
        <v>441</v>
      </c>
      <c r="C16" s="208" t="s">
        <v>437</v>
      </c>
      <c r="D16" s="209">
        <v>500</v>
      </c>
      <c r="E16" s="210"/>
      <c r="F16" s="209"/>
    </row>
    <row r="17" spans="1:6" ht="18" x14ac:dyDescent="0.3">
      <c r="A17" s="206"/>
      <c r="B17" s="211" t="s">
        <v>438</v>
      </c>
      <c r="C17" s="59" t="s">
        <v>437</v>
      </c>
      <c r="D17" s="212">
        <f>D16*0.7</f>
        <v>350</v>
      </c>
      <c r="E17" s="213"/>
      <c r="F17" s="212">
        <f>D17*E17</f>
        <v>0</v>
      </c>
    </row>
    <row r="18" spans="1:6" ht="18" x14ac:dyDescent="0.3">
      <c r="A18" s="214"/>
      <c r="B18" s="211" t="s">
        <v>439</v>
      </c>
      <c r="C18" s="59" t="s">
        <v>437</v>
      </c>
      <c r="D18" s="212">
        <f>D16*0.2</f>
        <v>100</v>
      </c>
      <c r="E18" s="213"/>
      <c r="F18" s="212">
        <f>D18*E18</f>
        <v>0</v>
      </c>
    </row>
    <row r="19" spans="1:6" ht="18" x14ac:dyDescent="0.3">
      <c r="A19" s="214"/>
      <c r="B19" s="211" t="s">
        <v>440</v>
      </c>
      <c r="C19" s="59" t="s">
        <v>437</v>
      </c>
      <c r="D19" s="212">
        <f>D16*0.1</f>
        <v>50</v>
      </c>
      <c r="E19" s="213"/>
      <c r="F19" s="212">
        <f>D19*E19</f>
        <v>0</v>
      </c>
    </row>
    <row r="20" spans="1:6" ht="16.5" x14ac:dyDescent="0.3">
      <c r="A20" s="206"/>
      <c r="B20" s="211"/>
      <c r="C20" s="59"/>
      <c r="D20" s="212"/>
      <c r="E20" s="213"/>
      <c r="F20" s="212"/>
    </row>
    <row r="21" spans="1:6" ht="66" x14ac:dyDescent="0.3">
      <c r="A21" s="206" t="s">
        <v>452</v>
      </c>
      <c r="B21" s="211" t="s">
        <v>442</v>
      </c>
      <c r="C21" s="59" t="s">
        <v>9</v>
      </c>
      <c r="D21" s="212">
        <v>50</v>
      </c>
      <c r="E21" s="213"/>
      <c r="F21" s="212">
        <f>D21*E21</f>
        <v>0</v>
      </c>
    </row>
    <row r="22" spans="1:6" ht="16.5" x14ac:dyDescent="0.3">
      <c r="A22" s="206"/>
      <c r="B22" s="211"/>
      <c r="C22" s="59"/>
      <c r="D22" s="212"/>
      <c r="E22" s="213"/>
      <c r="F22" s="212"/>
    </row>
    <row r="23" spans="1:6" ht="33" x14ac:dyDescent="0.3">
      <c r="A23" s="206" t="s">
        <v>453</v>
      </c>
      <c r="B23" s="211" t="s">
        <v>443</v>
      </c>
      <c r="C23" s="59" t="s">
        <v>437</v>
      </c>
      <c r="D23" s="212">
        <v>10</v>
      </c>
      <c r="E23" s="213"/>
      <c r="F23" s="212">
        <f>D23*E23</f>
        <v>0</v>
      </c>
    </row>
    <row r="24" spans="1:6" ht="16.5" x14ac:dyDescent="0.3">
      <c r="A24" s="206"/>
      <c r="B24" s="211"/>
      <c r="C24" s="59"/>
      <c r="D24" s="212"/>
      <c r="E24" s="213"/>
      <c r="F24" s="212"/>
    </row>
    <row r="25" spans="1:6" ht="18" x14ac:dyDescent="0.3">
      <c r="A25" s="206" t="s">
        <v>454</v>
      </c>
      <c r="B25" s="211" t="s">
        <v>300</v>
      </c>
      <c r="C25" s="59" t="s">
        <v>444</v>
      </c>
      <c r="D25" s="212">
        <v>900</v>
      </c>
      <c r="E25" s="213"/>
      <c r="F25" s="212">
        <f>D25*E25</f>
        <v>0</v>
      </c>
    </row>
    <row r="26" spans="1:6" ht="16.5" x14ac:dyDescent="0.3">
      <c r="A26" s="206"/>
      <c r="B26" s="211"/>
      <c r="C26" s="59"/>
      <c r="D26" s="212"/>
      <c r="E26" s="213"/>
      <c r="F26" s="212"/>
    </row>
    <row r="27" spans="1:6" ht="66" x14ac:dyDescent="0.3">
      <c r="A27" s="206" t="s">
        <v>455</v>
      </c>
      <c r="B27" s="211" t="s">
        <v>445</v>
      </c>
      <c r="C27" s="59" t="s">
        <v>437</v>
      </c>
      <c r="D27" s="212">
        <f>(C39+C40+C41)*0.15</f>
        <v>187.5</v>
      </c>
      <c r="E27" s="213"/>
      <c r="F27" s="212">
        <f>D27*E27</f>
        <v>0</v>
      </c>
    </row>
    <row r="28" spans="1:6" ht="16.5" x14ac:dyDescent="0.3">
      <c r="A28" s="206"/>
      <c r="B28" s="211"/>
      <c r="C28" s="59"/>
      <c r="D28" s="212"/>
      <c r="E28" s="213"/>
      <c r="F28" s="212"/>
    </row>
    <row r="29" spans="1:6" ht="49.5" x14ac:dyDescent="0.3">
      <c r="A29" s="206" t="s">
        <v>456</v>
      </c>
      <c r="B29" s="211" t="s">
        <v>446</v>
      </c>
      <c r="C29" s="59" t="s">
        <v>437</v>
      </c>
      <c r="D29" s="212">
        <v>300</v>
      </c>
      <c r="E29" s="213"/>
      <c r="F29" s="212">
        <f>D29*E29</f>
        <v>0</v>
      </c>
    </row>
    <row r="30" spans="1:6" ht="16.5" x14ac:dyDescent="0.3">
      <c r="A30" s="206"/>
      <c r="B30" s="211"/>
      <c r="C30" s="59"/>
      <c r="D30" s="212"/>
      <c r="E30" s="213"/>
      <c r="F30" s="212"/>
    </row>
    <row r="31" spans="1:6" ht="66.75" customHeight="1" x14ac:dyDescent="0.3">
      <c r="A31" s="206" t="s">
        <v>457</v>
      </c>
      <c r="B31" s="211" t="s">
        <v>447</v>
      </c>
      <c r="C31" s="59" t="s">
        <v>437</v>
      </c>
      <c r="D31" s="212">
        <f>D16</f>
        <v>500</v>
      </c>
      <c r="E31" s="213"/>
      <c r="F31" s="212">
        <f>D31*E31</f>
        <v>0</v>
      </c>
    </row>
    <row r="32" spans="1:6" ht="16.5" x14ac:dyDescent="0.3">
      <c r="A32" s="206"/>
      <c r="B32" s="211"/>
      <c r="C32" s="59"/>
      <c r="D32" s="212"/>
      <c r="E32" s="213"/>
      <c r="F32" s="212"/>
    </row>
    <row r="33" spans="1:9" ht="85.5" customHeight="1" x14ac:dyDescent="0.3">
      <c r="A33" s="206" t="s">
        <v>458</v>
      </c>
      <c r="B33" s="211" t="s">
        <v>448</v>
      </c>
      <c r="C33" s="59" t="s">
        <v>437</v>
      </c>
      <c r="D33" s="212">
        <v>200</v>
      </c>
      <c r="E33" s="213"/>
      <c r="F33" s="212">
        <f>D33*E33</f>
        <v>0</v>
      </c>
    </row>
    <row r="34" spans="1:9" ht="17.25" customHeight="1" x14ac:dyDescent="0.3">
      <c r="A34" s="206"/>
      <c r="B34" s="211"/>
      <c r="C34" s="59"/>
      <c r="D34" s="212"/>
      <c r="E34" s="213"/>
      <c r="F34" s="212"/>
    </row>
    <row r="35" spans="1:9" s="181" customFormat="1" x14ac:dyDescent="0.2">
      <c r="A35" s="182"/>
      <c r="B35" s="217" t="s">
        <v>449</v>
      </c>
      <c r="C35" s="218"/>
      <c r="D35" s="218"/>
      <c r="E35" s="218"/>
      <c r="F35" s="219">
        <f>SUM(F11:F34)</f>
        <v>0</v>
      </c>
    </row>
    <row r="36" spans="1:9" s="181" customFormat="1" x14ac:dyDescent="0.2">
      <c r="I36" s="183"/>
    </row>
    <row r="37" spans="1:9" s="184" customFormat="1" ht="15.75" x14ac:dyDescent="0.25">
      <c r="A37" s="184" t="s">
        <v>415</v>
      </c>
    </row>
    <row r="38" spans="1:9" x14ac:dyDescent="0.2">
      <c r="A38" s="185"/>
      <c r="B38" s="186" t="s">
        <v>416</v>
      </c>
      <c r="C38" s="187" t="s">
        <v>417</v>
      </c>
      <c r="D38" s="187" t="s">
        <v>418</v>
      </c>
      <c r="E38" s="187"/>
      <c r="F38" s="187" t="s">
        <v>419</v>
      </c>
    </row>
    <row r="39" spans="1:9" x14ac:dyDescent="0.2">
      <c r="A39" s="189">
        <v>1</v>
      </c>
      <c r="B39" s="190" t="s">
        <v>420</v>
      </c>
      <c r="C39" s="191">
        <v>650</v>
      </c>
      <c r="D39" s="191" t="s">
        <v>9</v>
      </c>
      <c r="E39" s="192"/>
      <c r="F39" s="192">
        <f t="shared" ref="F39:F51" si="0">C39*E39</f>
        <v>0</v>
      </c>
    </row>
    <row r="40" spans="1:9" x14ac:dyDescent="0.2">
      <c r="A40" s="189">
        <v>2</v>
      </c>
      <c r="B40" s="190" t="s">
        <v>421</v>
      </c>
      <c r="C40" s="191">
        <v>500</v>
      </c>
      <c r="D40" s="191" t="s">
        <v>9</v>
      </c>
      <c r="E40" s="192"/>
      <c r="F40" s="192">
        <f t="shared" si="0"/>
        <v>0</v>
      </c>
    </row>
    <row r="41" spans="1:9" x14ac:dyDescent="0.2">
      <c r="A41" s="189">
        <v>3</v>
      </c>
      <c r="B41" s="190" t="s">
        <v>422</v>
      </c>
      <c r="C41" s="191">
        <v>100</v>
      </c>
      <c r="D41" s="191" t="s">
        <v>9</v>
      </c>
      <c r="E41" s="192"/>
      <c r="F41" s="192">
        <f t="shared" si="0"/>
        <v>0</v>
      </c>
    </row>
    <row r="42" spans="1:9" x14ac:dyDescent="0.2">
      <c r="A42" s="189">
        <v>4</v>
      </c>
      <c r="B42" s="190" t="s">
        <v>423</v>
      </c>
      <c r="C42" s="191">
        <v>20</v>
      </c>
      <c r="D42" s="191" t="s">
        <v>10</v>
      </c>
      <c r="E42" s="192"/>
      <c r="F42" s="192">
        <f>C42*E42</f>
        <v>0</v>
      </c>
    </row>
    <row r="43" spans="1:9" x14ac:dyDescent="0.2">
      <c r="A43" s="189">
        <v>5</v>
      </c>
      <c r="B43" s="190" t="s">
        <v>424</v>
      </c>
      <c r="C43" s="191">
        <v>15</v>
      </c>
      <c r="D43" s="191" t="s">
        <v>10</v>
      </c>
      <c r="E43" s="192"/>
      <c r="F43" s="192">
        <f>C43*E43</f>
        <v>0</v>
      </c>
    </row>
    <row r="44" spans="1:9" ht="25.5" x14ac:dyDescent="0.2">
      <c r="A44" s="189">
        <v>6</v>
      </c>
      <c r="B44" s="193" t="s">
        <v>425</v>
      </c>
      <c r="C44" s="191">
        <v>5</v>
      </c>
      <c r="D44" s="191" t="s">
        <v>10</v>
      </c>
      <c r="E44" s="192"/>
      <c r="F44" s="192">
        <f t="shared" si="0"/>
        <v>0</v>
      </c>
    </row>
    <row r="45" spans="1:9" ht="25.5" x14ac:dyDescent="0.2">
      <c r="A45" s="189">
        <v>7</v>
      </c>
      <c r="B45" s="193" t="s">
        <v>426</v>
      </c>
      <c r="C45" s="191">
        <v>2</v>
      </c>
      <c r="D45" s="191" t="s">
        <v>427</v>
      </c>
      <c r="E45" s="192"/>
      <c r="F45" s="192">
        <f t="shared" si="0"/>
        <v>0</v>
      </c>
    </row>
    <row r="46" spans="1:9" x14ac:dyDescent="0.2">
      <c r="A46" s="189">
        <v>8</v>
      </c>
      <c r="B46" s="194" t="s">
        <v>428</v>
      </c>
      <c r="C46" s="195">
        <v>2</v>
      </c>
      <c r="D46" s="195" t="s">
        <v>427</v>
      </c>
      <c r="E46" s="196"/>
      <c r="F46" s="196">
        <f>C46*E46</f>
        <v>0</v>
      </c>
    </row>
    <row r="47" spans="1:9" ht="25.5" x14ac:dyDescent="0.2">
      <c r="A47" s="189">
        <v>9</v>
      </c>
      <c r="B47" s="197" t="s">
        <v>429</v>
      </c>
      <c r="C47" s="198">
        <v>1</v>
      </c>
      <c r="D47" s="198" t="s">
        <v>427</v>
      </c>
      <c r="E47" s="199"/>
      <c r="F47" s="199">
        <f>C47*E47</f>
        <v>0</v>
      </c>
    </row>
    <row r="48" spans="1:9" x14ac:dyDescent="0.2">
      <c r="A48" s="189">
        <v>10</v>
      </c>
      <c r="B48" s="200" t="s">
        <v>430</v>
      </c>
      <c r="C48" s="201">
        <f>C49</f>
        <v>1250</v>
      </c>
      <c r="D48" s="201" t="s">
        <v>9</v>
      </c>
      <c r="E48" s="202"/>
      <c r="F48" s="202">
        <f>C48*E48</f>
        <v>0</v>
      </c>
    </row>
    <row r="49" spans="1:10" x14ac:dyDescent="0.2">
      <c r="A49" s="189">
        <v>11</v>
      </c>
      <c r="B49" s="200" t="s">
        <v>431</v>
      </c>
      <c r="C49" s="201">
        <f>SUM(C39:C41)</f>
        <v>1250</v>
      </c>
      <c r="D49" s="201" t="s">
        <v>9</v>
      </c>
      <c r="E49" s="202"/>
      <c r="F49" s="202">
        <f>C49*E49</f>
        <v>0</v>
      </c>
    </row>
    <row r="50" spans="1:10" x14ac:dyDescent="0.2">
      <c r="A50" s="189">
        <v>12</v>
      </c>
      <c r="B50" s="200" t="s">
        <v>432</v>
      </c>
      <c r="C50" s="201">
        <f>SUM(C39:C41)</f>
        <v>1250</v>
      </c>
      <c r="D50" s="201" t="s">
        <v>9</v>
      </c>
      <c r="E50" s="202"/>
      <c r="F50" s="202">
        <f>C50*E50</f>
        <v>0</v>
      </c>
    </row>
    <row r="51" spans="1:10" x14ac:dyDescent="0.2">
      <c r="A51" s="189">
        <v>13</v>
      </c>
      <c r="B51" s="200" t="s">
        <v>433</v>
      </c>
      <c r="C51" s="201">
        <f>SUM(C39:C41)</f>
        <v>1250</v>
      </c>
      <c r="D51" s="201" t="s">
        <v>9</v>
      </c>
      <c r="E51" s="202"/>
      <c r="F51" s="202">
        <f t="shared" si="0"/>
        <v>0</v>
      </c>
    </row>
    <row r="52" spans="1:10" s="205" customFormat="1" x14ac:dyDescent="0.2">
      <c r="A52" s="256" t="s">
        <v>434</v>
      </c>
      <c r="B52" s="256"/>
      <c r="C52" s="256"/>
      <c r="D52" s="256"/>
      <c r="E52" s="256"/>
      <c r="F52" s="203">
        <f>SUM(F39:F51)</f>
        <v>0</v>
      </c>
      <c r="G52" s="204" t="s">
        <v>435</v>
      </c>
    </row>
    <row r="53" spans="1:10" s="180" customFormat="1" x14ac:dyDescent="0.2"/>
    <row r="60" spans="1:10" x14ac:dyDescent="0.2">
      <c r="I60" s="188"/>
      <c r="J60" s="188"/>
    </row>
    <row r="61" spans="1:10" x14ac:dyDescent="0.2">
      <c r="I61" s="188"/>
      <c r="J61" s="188"/>
    </row>
    <row r="62" spans="1:10" x14ac:dyDescent="0.2">
      <c r="I62" s="188"/>
      <c r="J62" s="188"/>
    </row>
    <row r="63" spans="1:10" x14ac:dyDescent="0.2">
      <c r="I63" s="188"/>
      <c r="J63" s="188"/>
    </row>
    <row r="64" spans="1:10" x14ac:dyDescent="0.2">
      <c r="I64" s="188"/>
      <c r="J64" s="188"/>
    </row>
    <row r="65" spans="9:10" x14ac:dyDescent="0.2">
      <c r="I65" s="188"/>
      <c r="J65" s="188"/>
    </row>
    <row r="66" spans="9:10" x14ac:dyDescent="0.2">
      <c r="I66" s="188"/>
      <c r="J66" s="188"/>
    </row>
    <row r="67" spans="9:10" x14ac:dyDescent="0.2">
      <c r="I67" s="188"/>
      <c r="J67" s="188"/>
    </row>
  </sheetData>
  <mergeCells count="3">
    <mergeCell ref="A2:F2"/>
    <mergeCell ref="A52:E52"/>
    <mergeCell ref="A1:F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L108"/>
  <sheetViews>
    <sheetView view="pageBreakPreview" zoomScaleNormal="100" zoomScaleSheetLayoutView="100" workbookViewId="0">
      <selection activeCell="G12" sqref="G12"/>
    </sheetView>
  </sheetViews>
  <sheetFormatPr defaultRowHeight="12.75" x14ac:dyDescent="0.2"/>
  <cols>
    <col min="1" max="1" width="9.140625" style="25"/>
    <col min="2" max="2" width="6.7109375" style="17" customWidth="1"/>
    <col min="3" max="3" width="42.7109375" style="12" customWidth="1"/>
    <col min="4" max="4" width="8.140625" customWidth="1"/>
    <col min="5" max="5" width="9.140625" style="2" customWidth="1"/>
    <col min="6" max="6" width="9.42578125" style="2" customWidth="1"/>
    <col min="7" max="7" width="13.85546875" style="2" customWidth="1"/>
    <col min="8" max="8" width="14.7109375" style="18" customWidth="1"/>
    <col min="9" max="10" width="11.7109375" bestFit="1" customWidth="1"/>
  </cols>
  <sheetData>
    <row r="1" spans="1:12" ht="38.25" customHeight="1" x14ac:dyDescent="0.25">
      <c r="B1" s="248" t="s">
        <v>53</v>
      </c>
      <c r="C1" s="249"/>
      <c r="D1" s="249"/>
      <c r="E1" s="249"/>
      <c r="F1" s="249"/>
      <c r="G1" s="249"/>
    </row>
    <row r="2" spans="1:12" ht="16.5" x14ac:dyDescent="0.25">
      <c r="B2" s="250" t="s">
        <v>73</v>
      </c>
      <c r="C2" s="250"/>
      <c r="D2" s="250"/>
      <c r="E2" s="250"/>
      <c r="F2" s="250"/>
      <c r="G2" s="250"/>
    </row>
    <row r="3" spans="1:12" ht="18" customHeight="1" x14ac:dyDescent="0.25">
      <c r="B3" s="250" t="s">
        <v>18</v>
      </c>
      <c r="C3" s="250"/>
      <c r="D3" s="250"/>
      <c r="E3" s="250"/>
      <c r="F3" s="250"/>
      <c r="G3" s="250"/>
    </row>
    <row r="4" spans="1:12" ht="13.5" thickBot="1" x14ac:dyDescent="0.25">
      <c r="B4" s="251"/>
      <c r="C4" s="251"/>
      <c r="D4" s="251"/>
      <c r="E4" s="251"/>
      <c r="F4" s="251"/>
      <c r="G4" s="251"/>
    </row>
    <row r="5" spans="1:12" ht="15" x14ac:dyDescent="0.2">
      <c r="B5" s="26" t="s">
        <v>0</v>
      </c>
      <c r="C5" s="13" t="s">
        <v>1</v>
      </c>
      <c r="D5" s="252"/>
      <c r="E5" s="252"/>
      <c r="F5" s="252"/>
      <c r="G5" s="8">
        <f>+G23</f>
        <v>0</v>
      </c>
    </row>
    <row r="6" spans="1:12" ht="15" x14ac:dyDescent="0.2">
      <c r="B6" s="27" t="s">
        <v>2</v>
      </c>
      <c r="C6" s="14" t="s">
        <v>30</v>
      </c>
      <c r="D6" s="245"/>
      <c r="E6" s="245"/>
      <c r="F6" s="245"/>
      <c r="G6" s="9">
        <f>G33</f>
        <v>0</v>
      </c>
    </row>
    <row r="7" spans="1:12" s="18" customFormat="1" ht="15" x14ac:dyDescent="0.2">
      <c r="A7" s="25"/>
      <c r="B7" s="27" t="s">
        <v>4</v>
      </c>
      <c r="C7" s="14" t="s">
        <v>3</v>
      </c>
      <c r="D7" s="245"/>
      <c r="E7" s="245"/>
      <c r="F7" s="245"/>
      <c r="G7" s="9">
        <f>+G54</f>
        <v>0</v>
      </c>
      <c r="I7"/>
      <c r="J7"/>
      <c r="K7"/>
      <c r="L7"/>
    </row>
    <row r="8" spans="1:12" s="18" customFormat="1" ht="15" x14ac:dyDescent="0.2">
      <c r="A8" s="25"/>
      <c r="B8" s="27" t="s">
        <v>6</v>
      </c>
      <c r="C8" s="14" t="s">
        <v>5</v>
      </c>
      <c r="D8" s="245"/>
      <c r="E8" s="245"/>
      <c r="F8" s="245"/>
      <c r="G8" s="9">
        <f>+G67</f>
        <v>0</v>
      </c>
      <c r="I8"/>
      <c r="J8"/>
      <c r="K8"/>
      <c r="L8"/>
    </row>
    <row r="9" spans="1:12" s="18" customFormat="1" ht="15.75" thickBot="1" x14ac:dyDescent="0.25">
      <c r="A9" s="25"/>
      <c r="B9" s="28" t="s">
        <v>16</v>
      </c>
      <c r="C9" s="15" t="s">
        <v>7</v>
      </c>
      <c r="D9" s="246"/>
      <c r="E9" s="246"/>
      <c r="F9" s="246"/>
      <c r="G9" s="10">
        <f>+G89</f>
        <v>0</v>
      </c>
      <c r="I9"/>
      <c r="J9"/>
      <c r="K9"/>
      <c r="L9"/>
    </row>
    <row r="10" spans="1:12" s="18" customFormat="1" ht="16.5" thickTop="1" thickBot="1" x14ac:dyDescent="0.25">
      <c r="A10" s="25"/>
      <c r="B10" s="32"/>
      <c r="C10" s="33" t="s">
        <v>24</v>
      </c>
      <c r="D10" s="247"/>
      <c r="E10" s="247"/>
      <c r="F10" s="247"/>
      <c r="G10" s="34">
        <f>SUM(G5:G9)</f>
        <v>0</v>
      </c>
      <c r="I10"/>
      <c r="J10"/>
      <c r="K10"/>
      <c r="L10"/>
    </row>
    <row r="11" spans="1:12" s="18" customFormat="1" x14ac:dyDescent="0.2">
      <c r="A11" s="25"/>
      <c r="B11" s="29" t="s">
        <v>0</v>
      </c>
      <c r="C11" s="11" t="s">
        <v>8</v>
      </c>
      <c r="D11"/>
      <c r="E11" s="2"/>
      <c r="F11" s="2"/>
      <c r="G11" s="2"/>
      <c r="I11"/>
      <c r="J11"/>
      <c r="K11"/>
      <c r="L11"/>
    </row>
    <row r="12" spans="1:12" ht="15" x14ac:dyDescent="0.2">
      <c r="B12" s="56"/>
    </row>
    <row r="13" spans="1:12" s="18" customFormat="1" ht="15.75" customHeight="1" x14ac:dyDescent="0.25">
      <c r="A13" s="25"/>
      <c r="B13" s="56">
        <v>1</v>
      </c>
      <c r="C13" s="44" t="s">
        <v>25</v>
      </c>
      <c r="D13" s="38" t="s">
        <v>9</v>
      </c>
      <c r="E13" s="45">
        <v>37.5</v>
      </c>
      <c r="F13" s="39"/>
      <c r="G13" s="45">
        <f>+E13*F13</f>
        <v>0</v>
      </c>
      <c r="I13"/>
      <c r="J13"/>
      <c r="K13"/>
      <c r="L13"/>
    </row>
    <row r="14" spans="1:12" s="18" customFormat="1" ht="15" x14ac:dyDescent="0.2">
      <c r="A14" s="25"/>
      <c r="B14" s="56"/>
      <c r="C14" s="43"/>
      <c r="D14" s="40"/>
      <c r="E14" s="41"/>
      <c r="F14" s="42"/>
      <c r="G14" s="41"/>
      <c r="I14"/>
      <c r="J14"/>
      <c r="K14"/>
      <c r="L14"/>
    </row>
    <row r="15" spans="1:12" s="18" customFormat="1" ht="30" x14ac:dyDescent="0.25">
      <c r="A15" s="25"/>
      <c r="B15" s="56">
        <v>2</v>
      </c>
      <c r="C15" s="44" t="s">
        <v>17</v>
      </c>
      <c r="D15" s="38" t="s">
        <v>10</v>
      </c>
      <c r="E15" s="45">
        <v>3</v>
      </c>
      <c r="F15" s="39"/>
      <c r="G15" s="45">
        <f>+E15*F15</f>
        <v>0</v>
      </c>
      <c r="I15"/>
      <c r="J15"/>
      <c r="K15"/>
      <c r="L15"/>
    </row>
    <row r="16" spans="1:12" s="18" customFormat="1" ht="15" x14ac:dyDescent="0.25">
      <c r="A16" s="25"/>
      <c r="B16" s="56"/>
      <c r="C16" s="44"/>
      <c r="D16" s="38"/>
      <c r="E16" s="45"/>
      <c r="F16" s="39"/>
      <c r="G16" s="45"/>
      <c r="I16"/>
      <c r="J16"/>
      <c r="K16"/>
      <c r="L16"/>
    </row>
    <row r="17" spans="1:12" s="18" customFormat="1" ht="165" x14ac:dyDescent="0.25">
      <c r="A17" s="25"/>
      <c r="B17" s="56">
        <v>3</v>
      </c>
      <c r="C17" s="44" t="s">
        <v>64</v>
      </c>
      <c r="D17" s="38" t="s">
        <v>27</v>
      </c>
      <c r="E17" s="45">
        <v>1</v>
      </c>
      <c r="F17" s="39"/>
      <c r="G17" s="45">
        <f>+E17*F17</f>
        <v>0</v>
      </c>
      <c r="I17"/>
      <c r="J17"/>
      <c r="K17"/>
      <c r="L17"/>
    </row>
    <row r="18" spans="1:12" s="18" customFormat="1" ht="15" x14ac:dyDescent="0.25">
      <c r="A18" s="25"/>
      <c r="B18" s="56"/>
      <c r="C18" s="44"/>
      <c r="D18" s="38"/>
      <c r="E18" s="45"/>
      <c r="F18" s="39"/>
      <c r="G18" s="45"/>
      <c r="I18"/>
      <c r="J18"/>
      <c r="K18"/>
      <c r="L18"/>
    </row>
    <row r="19" spans="1:12" s="18" customFormat="1" ht="60" x14ac:dyDescent="0.25">
      <c r="A19" s="25"/>
      <c r="B19" s="56">
        <v>4</v>
      </c>
      <c r="C19" s="58" t="s">
        <v>67</v>
      </c>
      <c r="D19" s="38" t="s">
        <v>27</v>
      </c>
      <c r="E19" s="45">
        <v>0.01</v>
      </c>
      <c r="F19" s="39"/>
      <c r="G19" s="45">
        <f>+E19*F19</f>
        <v>0</v>
      </c>
      <c r="I19"/>
      <c r="J19"/>
      <c r="K19"/>
      <c r="L19"/>
    </row>
    <row r="20" spans="1:12" s="18" customFormat="1" ht="15" x14ac:dyDescent="0.25">
      <c r="A20" s="25"/>
      <c r="B20" s="56"/>
      <c r="C20" s="44"/>
      <c r="D20" s="38"/>
      <c r="E20" s="45"/>
      <c r="F20" s="39"/>
      <c r="G20" s="45"/>
      <c r="I20"/>
      <c r="J20"/>
      <c r="K20"/>
      <c r="L20"/>
    </row>
    <row r="21" spans="1:12" s="18" customFormat="1" ht="45" x14ac:dyDescent="0.25">
      <c r="A21" s="25"/>
      <c r="B21" s="56">
        <v>5</v>
      </c>
      <c r="C21" s="44" t="s">
        <v>35</v>
      </c>
      <c r="D21" s="38" t="s">
        <v>27</v>
      </c>
      <c r="E21" s="45">
        <f>E19</f>
        <v>0.01</v>
      </c>
      <c r="F21" s="39"/>
      <c r="G21" s="45">
        <f>+E21*F21</f>
        <v>0</v>
      </c>
      <c r="I21"/>
      <c r="J21"/>
      <c r="K21"/>
      <c r="L21"/>
    </row>
    <row r="22" spans="1:12" s="18" customFormat="1" ht="10.5" customHeight="1" x14ac:dyDescent="0.2">
      <c r="A22" s="25"/>
      <c r="B22" s="56"/>
      <c r="C22" s="30"/>
      <c r="D22"/>
      <c r="E22" s="2"/>
      <c r="F22" s="4"/>
      <c r="G22" s="5"/>
      <c r="I22"/>
      <c r="J22"/>
      <c r="K22"/>
      <c r="L22"/>
    </row>
    <row r="23" spans="1:12" s="18" customFormat="1" ht="15" x14ac:dyDescent="0.2">
      <c r="A23" s="25"/>
      <c r="B23" s="56"/>
      <c r="C23" s="16" t="s">
        <v>12</v>
      </c>
      <c r="D23" s="1"/>
      <c r="E23" s="3"/>
      <c r="F23" s="3"/>
      <c r="G23" s="7">
        <f>SUM(G13:G22)</f>
        <v>0</v>
      </c>
      <c r="I23"/>
      <c r="J23"/>
      <c r="K23"/>
      <c r="L23"/>
    </row>
    <row r="24" spans="1:12" s="18" customFormat="1" ht="15" x14ac:dyDescent="0.25">
      <c r="A24" s="25"/>
      <c r="B24" s="17"/>
      <c r="C24" s="21"/>
      <c r="D24" s="55"/>
      <c r="E24" s="23"/>
      <c r="F24" s="23"/>
      <c r="G24" s="24"/>
      <c r="I24"/>
      <c r="J24"/>
      <c r="K24"/>
      <c r="L24"/>
    </row>
    <row r="25" spans="1:12" s="18" customFormat="1" ht="15" x14ac:dyDescent="0.25">
      <c r="A25" s="25"/>
      <c r="B25" s="29" t="s">
        <v>2</v>
      </c>
      <c r="C25" s="21" t="s">
        <v>30</v>
      </c>
      <c r="D25" s="55"/>
      <c r="E25" s="23"/>
      <c r="F25" s="23"/>
      <c r="G25" s="24"/>
      <c r="I25"/>
      <c r="J25"/>
      <c r="K25"/>
      <c r="L25"/>
    </row>
    <row r="26" spans="1:12" s="18" customFormat="1" ht="15" x14ac:dyDescent="0.25">
      <c r="A26" s="25"/>
      <c r="B26" s="56"/>
      <c r="C26" s="21"/>
      <c r="D26" s="55"/>
      <c r="E26" s="23"/>
      <c r="F26" s="23"/>
      <c r="G26" s="24"/>
      <c r="I26"/>
      <c r="J26"/>
      <c r="K26"/>
      <c r="L26"/>
    </row>
    <row r="27" spans="1:12" s="18" customFormat="1" ht="30" x14ac:dyDescent="0.25">
      <c r="A27" s="25"/>
      <c r="B27" s="56">
        <v>1</v>
      </c>
      <c r="C27" s="52" t="s">
        <v>32</v>
      </c>
      <c r="D27" s="55" t="s">
        <v>9</v>
      </c>
      <c r="E27" s="23">
        <v>12</v>
      </c>
      <c r="F27" s="39"/>
      <c r="G27" s="45">
        <f>F27*E27</f>
        <v>0</v>
      </c>
      <c r="I27"/>
      <c r="J27"/>
      <c r="K27"/>
      <c r="L27"/>
    </row>
    <row r="28" spans="1:12" s="18" customFormat="1" ht="15" x14ac:dyDescent="0.25">
      <c r="A28" s="25"/>
      <c r="B28" s="56"/>
      <c r="C28" s="52"/>
      <c r="D28" s="55"/>
      <c r="E28" s="23"/>
      <c r="F28" s="39"/>
      <c r="G28" s="45"/>
      <c r="I28"/>
      <c r="J28"/>
      <c r="K28"/>
      <c r="L28"/>
    </row>
    <row r="29" spans="1:12" s="18" customFormat="1" ht="90" x14ac:dyDescent="0.25">
      <c r="A29" s="25"/>
      <c r="B29" s="56">
        <v>2</v>
      </c>
      <c r="C29" s="52" t="s">
        <v>42</v>
      </c>
      <c r="D29" s="38" t="s">
        <v>49</v>
      </c>
      <c r="E29" s="23">
        <v>139</v>
      </c>
      <c r="F29" s="39"/>
      <c r="G29" s="45">
        <f>F29*E29</f>
        <v>0</v>
      </c>
      <c r="I29"/>
      <c r="J29"/>
      <c r="K29"/>
      <c r="L29"/>
    </row>
    <row r="30" spans="1:12" s="18" customFormat="1" ht="15" x14ac:dyDescent="0.25">
      <c r="A30" s="25"/>
      <c r="B30" s="56"/>
      <c r="C30" s="52"/>
      <c r="D30" s="38"/>
      <c r="E30" s="23"/>
      <c r="F30" s="39"/>
      <c r="G30" s="45"/>
      <c r="I30"/>
      <c r="J30"/>
      <c r="K30"/>
      <c r="L30"/>
    </row>
    <row r="31" spans="1:12" s="18" customFormat="1" ht="60" x14ac:dyDescent="0.25">
      <c r="A31" s="25"/>
      <c r="B31" s="56">
        <v>3</v>
      </c>
      <c r="C31" s="52" t="s">
        <v>246</v>
      </c>
      <c r="D31" s="38" t="s">
        <v>49</v>
      </c>
      <c r="E31" s="23">
        <v>8</v>
      </c>
      <c r="F31" s="39"/>
      <c r="G31" s="45">
        <f>F31*E31</f>
        <v>0</v>
      </c>
      <c r="I31"/>
      <c r="J31"/>
      <c r="K31"/>
      <c r="L31"/>
    </row>
    <row r="32" spans="1:12" s="18" customFormat="1" ht="15" x14ac:dyDescent="0.25">
      <c r="A32" s="25"/>
      <c r="B32" s="56"/>
      <c r="C32" s="52"/>
      <c r="D32" s="22"/>
      <c r="E32" s="23"/>
      <c r="F32" s="39"/>
      <c r="G32" s="45"/>
      <c r="I32"/>
      <c r="J32"/>
      <c r="K32"/>
      <c r="L32"/>
    </row>
    <row r="33" spans="1:12" s="18" customFormat="1" x14ac:dyDescent="0.2">
      <c r="A33" s="25"/>
      <c r="B33" s="17"/>
      <c r="C33" s="16" t="s">
        <v>31</v>
      </c>
      <c r="D33" s="1"/>
      <c r="E33" s="3"/>
      <c r="F33" s="3"/>
      <c r="G33" s="7">
        <f>SUM(G27:G32)</f>
        <v>0</v>
      </c>
      <c r="I33"/>
      <c r="J33"/>
      <c r="K33"/>
      <c r="L33"/>
    </row>
    <row r="34" spans="1:12" s="18" customFormat="1" ht="15" x14ac:dyDescent="0.25">
      <c r="A34" s="25"/>
      <c r="B34" s="17"/>
      <c r="C34" s="21"/>
      <c r="D34" s="22"/>
      <c r="E34" s="23"/>
      <c r="F34" s="23"/>
      <c r="G34" s="45"/>
      <c r="I34"/>
      <c r="J34"/>
      <c r="K34"/>
      <c r="L34"/>
    </row>
    <row r="35" spans="1:12" s="18" customFormat="1" ht="15" x14ac:dyDescent="0.25">
      <c r="A35" s="25"/>
      <c r="B35" s="29" t="s">
        <v>4</v>
      </c>
      <c r="C35" s="11" t="s">
        <v>11</v>
      </c>
      <c r="D35"/>
      <c r="E35" s="2"/>
      <c r="F35" s="2"/>
      <c r="G35" s="45"/>
      <c r="I35"/>
      <c r="J35"/>
      <c r="K35"/>
      <c r="L35"/>
    </row>
    <row r="36" spans="1:12" s="18" customFormat="1" ht="15" x14ac:dyDescent="0.25">
      <c r="A36" s="25"/>
      <c r="B36" s="57"/>
      <c r="C36" s="11"/>
      <c r="D36"/>
      <c r="E36" s="2"/>
      <c r="F36" s="2"/>
      <c r="G36" s="45"/>
      <c r="I36"/>
      <c r="J36"/>
      <c r="K36"/>
      <c r="L36"/>
    </row>
    <row r="37" spans="1:12" ht="90" x14ac:dyDescent="0.25">
      <c r="B37" s="56">
        <v>1</v>
      </c>
      <c r="C37" s="44" t="s">
        <v>80</v>
      </c>
      <c r="D37" s="47"/>
      <c r="E37" s="48"/>
      <c r="F37" s="49"/>
      <c r="G37" s="45"/>
    </row>
    <row r="38" spans="1:12" ht="18" x14ac:dyDescent="0.25">
      <c r="B38" s="56"/>
      <c r="C38" s="44" t="s">
        <v>51</v>
      </c>
      <c r="D38" s="38" t="s">
        <v>48</v>
      </c>
      <c r="E38" s="45">
        <f>ROUND(0.3*H38,1)</f>
        <v>25.4</v>
      </c>
      <c r="F38" s="39"/>
      <c r="G38" s="45">
        <f>F38*E38</f>
        <v>0</v>
      </c>
      <c r="H38" s="18">
        <v>84.5</v>
      </c>
    </row>
    <row r="39" spans="1:12" ht="15" x14ac:dyDescent="0.25">
      <c r="B39" s="56"/>
      <c r="C39" s="46"/>
      <c r="D39" s="38"/>
      <c r="E39" s="45"/>
      <c r="F39" s="39"/>
      <c r="G39" s="45"/>
      <c r="J39" s="18"/>
    </row>
    <row r="40" spans="1:12" ht="18" x14ac:dyDescent="0.25">
      <c r="B40" s="56"/>
      <c r="C40" s="44" t="s">
        <v>56</v>
      </c>
      <c r="D40" s="38" t="s">
        <v>48</v>
      </c>
      <c r="E40" s="45">
        <f>ROUND(0.6*H38,1)</f>
        <v>50.7</v>
      </c>
      <c r="F40" s="39"/>
      <c r="G40" s="45">
        <f>F40*E40</f>
        <v>0</v>
      </c>
      <c r="I40" s="18"/>
      <c r="J40" s="18"/>
    </row>
    <row r="41" spans="1:12" ht="15" x14ac:dyDescent="0.25">
      <c r="B41" s="56"/>
      <c r="C41" s="44"/>
      <c r="D41" s="38"/>
      <c r="E41" s="45"/>
      <c r="F41" s="39"/>
      <c r="G41" s="45"/>
      <c r="I41" s="18"/>
      <c r="J41" s="18"/>
    </row>
    <row r="42" spans="1:12" ht="18" x14ac:dyDescent="0.25">
      <c r="B42" s="56"/>
      <c r="C42" s="44" t="s">
        <v>55</v>
      </c>
      <c r="D42" s="38" t="s">
        <v>48</v>
      </c>
      <c r="E42" s="45">
        <f>ROUND(0.1*H38,1)</f>
        <v>8.5</v>
      </c>
      <c r="F42" s="39"/>
      <c r="G42" s="45">
        <f>F42*E42</f>
        <v>0</v>
      </c>
      <c r="I42" s="18"/>
      <c r="J42" s="18"/>
    </row>
    <row r="43" spans="1:12" ht="15" x14ac:dyDescent="0.25">
      <c r="B43" s="56"/>
      <c r="C43" s="44"/>
      <c r="D43" s="38"/>
      <c r="E43" s="45"/>
      <c r="F43" s="39"/>
      <c r="G43" s="45"/>
      <c r="I43" s="18"/>
      <c r="J43" s="18"/>
    </row>
    <row r="44" spans="1:12" ht="30" x14ac:dyDescent="0.25">
      <c r="B44" s="56">
        <v>2</v>
      </c>
      <c r="C44" s="44" t="s">
        <v>26</v>
      </c>
      <c r="D44" s="38" t="s">
        <v>49</v>
      </c>
      <c r="E44" s="45">
        <v>33</v>
      </c>
      <c r="F44" s="39"/>
      <c r="G44" s="45">
        <f>F44*E44</f>
        <v>0</v>
      </c>
    </row>
    <row r="45" spans="1:12" ht="15" x14ac:dyDescent="0.25">
      <c r="B45" s="56"/>
      <c r="C45" s="44"/>
      <c r="D45" s="38"/>
      <c r="E45" s="45"/>
      <c r="F45" s="39"/>
      <c r="G45" s="45"/>
    </row>
    <row r="46" spans="1:12" ht="60" x14ac:dyDescent="0.25">
      <c r="B46" s="56">
        <v>3</v>
      </c>
      <c r="C46" s="44" t="s">
        <v>254</v>
      </c>
      <c r="D46" s="38" t="s">
        <v>48</v>
      </c>
      <c r="E46" s="45">
        <v>14.5</v>
      </c>
      <c r="F46" s="39"/>
      <c r="G46" s="45">
        <f>F46*E46</f>
        <v>0</v>
      </c>
    </row>
    <row r="47" spans="1:12" ht="15" x14ac:dyDescent="0.25">
      <c r="B47" s="56"/>
      <c r="C47" s="44"/>
      <c r="D47" s="38"/>
      <c r="E47" s="45"/>
      <c r="F47" s="39"/>
      <c r="G47" s="45"/>
    </row>
    <row r="48" spans="1:12" ht="75" x14ac:dyDescent="0.25">
      <c r="B48" s="56">
        <v>4</v>
      </c>
      <c r="C48" s="44" t="s">
        <v>248</v>
      </c>
      <c r="D48" s="38" t="s">
        <v>48</v>
      </c>
      <c r="E48" s="45">
        <v>52</v>
      </c>
      <c r="F48" s="39"/>
      <c r="G48" s="45">
        <f>+E48*F48</f>
        <v>0</v>
      </c>
      <c r="H48" s="35"/>
    </row>
    <row r="49" spans="2:8" ht="15" x14ac:dyDescent="0.25">
      <c r="B49" s="56"/>
      <c r="C49" s="44"/>
      <c r="D49" s="38"/>
      <c r="E49" s="45"/>
      <c r="F49" s="39"/>
      <c r="G49" s="45"/>
      <c r="H49" s="35"/>
    </row>
    <row r="50" spans="2:8" ht="60" x14ac:dyDescent="0.25">
      <c r="B50" s="56">
        <v>5</v>
      </c>
      <c r="C50" s="44" t="s">
        <v>249</v>
      </c>
      <c r="D50" s="38" t="s">
        <v>48</v>
      </c>
      <c r="E50" s="45">
        <v>16</v>
      </c>
      <c r="F50" s="39"/>
      <c r="G50" s="45">
        <f>+E50*F50</f>
        <v>0</v>
      </c>
      <c r="H50" s="35"/>
    </row>
    <row r="51" spans="2:8" ht="15" x14ac:dyDescent="0.25">
      <c r="B51" s="56"/>
      <c r="C51" s="44"/>
      <c r="D51" s="38"/>
      <c r="E51" s="45"/>
      <c r="F51" s="39"/>
      <c r="G51" s="45"/>
      <c r="H51" s="35"/>
    </row>
    <row r="52" spans="2:8" ht="45" x14ac:dyDescent="0.25">
      <c r="B52" s="56">
        <v>6</v>
      </c>
      <c r="C52" s="44" t="s">
        <v>68</v>
      </c>
      <c r="D52" s="22" t="s">
        <v>19</v>
      </c>
      <c r="E52" s="23">
        <v>1</v>
      </c>
      <c r="F52" s="36"/>
      <c r="G52" s="45">
        <f>+E52*F52</f>
        <v>0</v>
      </c>
      <c r="H52" s="35"/>
    </row>
    <row r="53" spans="2:8" ht="15" x14ac:dyDescent="0.25">
      <c r="B53" s="56"/>
      <c r="C53" s="44"/>
      <c r="D53" s="22"/>
      <c r="E53" s="23"/>
      <c r="F53" s="36"/>
      <c r="G53" s="45"/>
      <c r="H53" s="35"/>
    </row>
    <row r="54" spans="2:8" x14ac:dyDescent="0.2">
      <c r="C54" s="16" t="s">
        <v>13</v>
      </c>
      <c r="D54" s="1"/>
      <c r="E54" s="3"/>
      <c r="F54" s="3"/>
      <c r="G54" s="7">
        <f>SUM(G37:G53)</f>
        <v>0</v>
      </c>
    </row>
    <row r="56" spans="2:8" x14ac:dyDescent="0.2">
      <c r="B56" s="29" t="s">
        <v>6</v>
      </c>
      <c r="C56" s="11" t="s">
        <v>5</v>
      </c>
    </row>
    <row r="57" spans="2:8" x14ac:dyDescent="0.2">
      <c r="B57" s="29"/>
      <c r="C57" s="11"/>
    </row>
    <row r="58" spans="2:8" ht="75.75" customHeight="1" x14ac:dyDescent="0.25">
      <c r="B58" s="56">
        <v>1</v>
      </c>
      <c r="C58" s="44" t="s">
        <v>70</v>
      </c>
      <c r="D58" s="38" t="s">
        <v>9</v>
      </c>
      <c r="E58" s="45">
        <f>E13</f>
        <v>37.5</v>
      </c>
      <c r="F58" s="39"/>
      <c r="G58" s="45">
        <f>+E58*F58</f>
        <v>0</v>
      </c>
    </row>
    <row r="59" spans="2:8" ht="15" x14ac:dyDescent="0.25">
      <c r="B59" s="56"/>
      <c r="C59" s="44"/>
      <c r="D59" s="38"/>
      <c r="E59" s="45"/>
      <c r="F59" s="39"/>
      <c r="G59" s="45"/>
    </row>
    <row r="60" spans="2:8" ht="92.25" customHeight="1" x14ac:dyDescent="0.25">
      <c r="B60" s="56">
        <v>2</v>
      </c>
      <c r="C60" s="44" t="s">
        <v>38</v>
      </c>
      <c r="D60" s="38"/>
      <c r="F60" s="19"/>
      <c r="G60" s="45"/>
    </row>
    <row r="61" spans="2:8" ht="15" x14ac:dyDescent="0.25">
      <c r="B61" s="56"/>
      <c r="C61" s="50" t="s">
        <v>45</v>
      </c>
      <c r="D61" s="38" t="s">
        <v>10</v>
      </c>
      <c r="E61" s="2">
        <v>2</v>
      </c>
      <c r="F61" s="39"/>
      <c r="G61" s="45">
        <f>+E61*F61</f>
        <v>0</v>
      </c>
    </row>
    <row r="62" spans="2:8" ht="15" x14ac:dyDescent="0.25">
      <c r="B62" s="56"/>
      <c r="C62" s="44"/>
      <c r="D62" s="38"/>
      <c r="E62" s="45"/>
      <c r="F62" s="39"/>
      <c r="G62" s="45"/>
    </row>
    <row r="63" spans="2:8" ht="90" x14ac:dyDescent="0.25">
      <c r="B63" s="56">
        <v>3</v>
      </c>
      <c r="C63" s="44" t="s">
        <v>252</v>
      </c>
      <c r="D63" s="38" t="s">
        <v>10</v>
      </c>
      <c r="E63" s="45">
        <v>2</v>
      </c>
      <c r="F63" s="39"/>
      <c r="G63" s="45">
        <f>+E63*F63</f>
        <v>0</v>
      </c>
    </row>
    <row r="64" spans="2:8" ht="15" x14ac:dyDescent="0.25">
      <c r="B64" s="56"/>
      <c r="C64" s="44"/>
      <c r="D64" s="38"/>
      <c r="E64" s="45"/>
      <c r="F64" s="39"/>
      <c r="G64" s="45"/>
    </row>
    <row r="65" spans="2:12" ht="30" x14ac:dyDescent="0.25">
      <c r="B65" s="56">
        <v>4</v>
      </c>
      <c r="C65" s="44" t="s">
        <v>71</v>
      </c>
      <c r="D65" s="38" t="s">
        <v>10</v>
      </c>
      <c r="E65" s="45">
        <v>1</v>
      </c>
      <c r="F65" s="39"/>
      <c r="G65" s="45">
        <f>+E65*F65</f>
        <v>0</v>
      </c>
    </row>
    <row r="66" spans="2:12" ht="15" x14ac:dyDescent="0.2">
      <c r="B66" s="56"/>
      <c r="F66" s="4"/>
      <c r="G66" s="5"/>
    </row>
    <row r="67" spans="2:12" x14ac:dyDescent="0.2">
      <c r="C67" s="16" t="s">
        <v>14</v>
      </c>
      <c r="D67" s="1"/>
      <c r="E67" s="3"/>
      <c r="F67" s="3"/>
      <c r="G67" s="7">
        <f>SUM(G58:G66)</f>
        <v>0</v>
      </c>
    </row>
    <row r="68" spans="2:12" x14ac:dyDescent="0.2">
      <c r="C68" s="11"/>
      <c r="G68" s="6"/>
    </row>
    <row r="69" spans="2:12" ht="15" x14ac:dyDescent="0.25">
      <c r="B69" s="29" t="s">
        <v>16</v>
      </c>
      <c r="C69" s="11" t="s">
        <v>7</v>
      </c>
      <c r="D69" s="38"/>
      <c r="L69" s="12"/>
    </row>
    <row r="70" spans="2:12" ht="15" x14ac:dyDescent="0.25">
      <c r="B70" s="57"/>
      <c r="C70" s="11"/>
      <c r="D70" s="38"/>
      <c r="L70" s="12"/>
    </row>
    <row r="71" spans="2:12" ht="30" x14ac:dyDescent="0.25">
      <c r="B71" s="56">
        <v>1</v>
      </c>
      <c r="C71" s="44" t="s">
        <v>62</v>
      </c>
      <c r="D71" s="38" t="s">
        <v>49</v>
      </c>
      <c r="E71" s="45">
        <f>E29</f>
        <v>139</v>
      </c>
      <c r="F71" s="39"/>
      <c r="G71" s="45">
        <f t="shared" ref="G71:G81" si="0">+E71*F71</f>
        <v>0</v>
      </c>
      <c r="L71" s="12"/>
    </row>
    <row r="72" spans="2:12" ht="15" x14ac:dyDescent="0.25">
      <c r="B72" s="56"/>
      <c r="C72" s="44"/>
      <c r="D72" s="38"/>
      <c r="E72" s="45"/>
      <c r="F72" s="39"/>
      <c r="G72" s="45"/>
      <c r="L72" s="12"/>
    </row>
    <row r="73" spans="2:12" ht="30" x14ac:dyDescent="0.25">
      <c r="B73" s="56">
        <v>2</v>
      </c>
      <c r="C73" s="44" t="s">
        <v>61</v>
      </c>
      <c r="D73" s="38" t="s">
        <v>9</v>
      </c>
      <c r="E73" s="45">
        <f>E27</f>
        <v>12</v>
      </c>
      <c r="F73" s="39"/>
      <c r="G73" s="45">
        <f t="shared" si="0"/>
        <v>0</v>
      </c>
      <c r="L73" s="12"/>
    </row>
    <row r="74" spans="2:12" ht="15" x14ac:dyDescent="0.25">
      <c r="B74" s="56"/>
      <c r="C74" s="44"/>
      <c r="D74" s="38"/>
      <c r="E74" s="45"/>
      <c r="F74" s="39"/>
      <c r="G74" s="45"/>
      <c r="L74" s="12"/>
    </row>
    <row r="75" spans="2:12" ht="30" x14ac:dyDescent="0.25">
      <c r="B75" s="56">
        <v>3</v>
      </c>
      <c r="C75" s="44" t="s">
        <v>33</v>
      </c>
      <c r="D75" s="38" t="s">
        <v>49</v>
      </c>
      <c r="E75" s="45">
        <f>E71</f>
        <v>139</v>
      </c>
      <c r="F75" s="39"/>
      <c r="G75" s="45">
        <f t="shared" si="0"/>
        <v>0</v>
      </c>
      <c r="L75" s="12"/>
    </row>
    <row r="76" spans="2:12" ht="15" x14ac:dyDescent="0.25">
      <c r="B76" s="56"/>
      <c r="C76" s="44"/>
      <c r="D76" s="38"/>
      <c r="E76" s="45"/>
      <c r="F76" s="39"/>
      <c r="G76" s="45"/>
      <c r="L76" s="12"/>
    </row>
    <row r="77" spans="2:12" ht="31.5" customHeight="1" x14ac:dyDescent="0.25">
      <c r="B77" s="56">
        <v>4</v>
      </c>
      <c r="C77" s="44" t="s">
        <v>63</v>
      </c>
      <c r="D77" s="38" t="s">
        <v>49</v>
      </c>
      <c r="E77" s="45">
        <f>E75+E31</f>
        <v>147</v>
      </c>
      <c r="F77" s="39"/>
      <c r="G77" s="45">
        <f t="shared" si="0"/>
        <v>0</v>
      </c>
      <c r="L77" s="12"/>
    </row>
    <row r="78" spans="2:12" ht="15" x14ac:dyDescent="0.25">
      <c r="B78" s="56"/>
      <c r="C78" s="44"/>
      <c r="D78" s="38"/>
      <c r="E78" s="45"/>
      <c r="F78" s="39"/>
      <c r="G78" s="45"/>
      <c r="L78" s="12"/>
    </row>
    <row r="79" spans="2:12" ht="30" x14ac:dyDescent="0.25">
      <c r="B79" s="56">
        <v>5</v>
      </c>
      <c r="C79" s="44" t="s">
        <v>34</v>
      </c>
      <c r="D79" s="38" t="s">
        <v>49</v>
      </c>
      <c r="E79" s="45">
        <f>E77</f>
        <v>147</v>
      </c>
      <c r="F79" s="39"/>
      <c r="G79" s="45">
        <f t="shared" si="0"/>
        <v>0</v>
      </c>
      <c r="L79" s="12"/>
    </row>
    <row r="80" spans="2:12" ht="15" x14ac:dyDescent="0.25">
      <c r="B80" s="56"/>
      <c r="C80" s="44"/>
      <c r="D80" s="38"/>
      <c r="E80" s="45"/>
      <c r="F80" s="39"/>
      <c r="G80" s="45"/>
      <c r="L80" s="12"/>
    </row>
    <row r="81" spans="1:12" ht="30" x14ac:dyDescent="0.25">
      <c r="B81" s="56">
        <v>6</v>
      </c>
      <c r="C81" s="44" t="s">
        <v>21</v>
      </c>
      <c r="D81" s="38" t="s">
        <v>9</v>
      </c>
      <c r="E81" s="45">
        <f>E13</f>
        <v>37.5</v>
      </c>
      <c r="F81" s="39"/>
      <c r="G81" s="45">
        <f t="shared" si="0"/>
        <v>0</v>
      </c>
    </row>
    <row r="82" spans="1:12" s="18" customFormat="1" ht="15" x14ac:dyDescent="0.25">
      <c r="A82" s="25"/>
      <c r="B82" s="56"/>
      <c r="C82" s="44"/>
      <c r="D82" s="38"/>
      <c r="E82" s="45"/>
      <c r="F82" s="39"/>
      <c r="G82" s="45"/>
      <c r="I82"/>
      <c r="J82"/>
      <c r="K82"/>
      <c r="L82"/>
    </row>
    <row r="83" spans="1:12" s="18" customFormat="1" ht="15" x14ac:dyDescent="0.25">
      <c r="A83" s="25"/>
      <c r="B83" s="56">
        <v>7</v>
      </c>
      <c r="C83" s="44" t="s">
        <v>23</v>
      </c>
      <c r="D83" s="38" t="s">
        <v>9</v>
      </c>
      <c r="E83" s="45">
        <f>E81</f>
        <v>37.5</v>
      </c>
      <c r="F83" s="39"/>
      <c r="G83" s="45">
        <f>+E83*F83</f>
        <v>0</v>
      </c>
      <c r="I83"/>
      <c r="J83"/>
      <c r="K83"/>
      <c r="L83"/>
    </row>
    <row r="84" spans="1:12" s="18" customFormat="1" ht="15" x14ac:dyDescent="0.25">
      <c r="A84" s="25"/>
      <c r="B84" s="56"/>
      <c r="C84" s="44"/>
      <c r="D84" s="38"/>
      <c r="E84" s="45"/>
      <c r="F84" s="39"/>
      <c r="G84" s="45"/>
      <c r="I84"/>
      <c r="J84"/>
      <c r="K84"/>
      <c r="L84"/>
    </row>
    <row r="85" spans="1:12" s="18" customFormat="1" ht="15" x14ac:dyDescent="0.25">
      <c r="A85" s="25"/>
      <c r="B85" s="56">
        <v>8</v>
      </c>
      <c r="C85" s="44" t="s">
        <v>22</v>
      </c>
      <c r="D85" s="38" t="s">
        <v>9</v>
      </c>
      <c r="E85" s="45">
        <f>E83</f>
        <v>37.5</v>
      </c>
      <c r="F85" s="39"/>
      <c r="G85" s="45">
        <f>+E85*F85</f>
        <v>0</v>
      </c>
      <c r="I85"/>
      <c r="J85"/>
      <c r="K85"/>
      <c r="L85"/>
    </row>
    <row r="86" spans="1:12" s="18" customFormat="1" ht="15" x14ac:dyDescent="0.25">
      <c r="A86" s="25"/>
      <c r="B86" s="56"/>
      <c r="C86" s="50"/>
      <c r="D86" s="38"/>
      <c r="E86" s="45"/>
      <c r="F86" s="45"/>
      <c r="G86" s="45"/>
      <c r="I86"/>
      <c r="J86"/>
      <c r="K86"/>
      <c r="L86"/>
    </row>
    <row r="87" spans="1:12" s="18" customFormat="1" ht="15" x14ac:dyDescent="0.25">
      <c r="A87" s="25"/>
      <c r="B87" s="56">
        <v>9</v>
      </c>
      <c r="C87" s="50" t="s">
        <v>28</v>
      </c>
      <c r="D87" s="38" t="s">
        <v>27</v>
      </c>
      <c r="E87" s="45">
        <v>1</v>
      </c>
      <c r="F87" s="51"/>
      <c r="G87" s="45">
        <f>+E87*F87</f>
        <v>0</v>
      </c>
      <c r="I87"/>
      <c r="J87"/>
      <c r="K87"/>
      <c r="L87"/>
    </row>
    <row r="88" spans="1:12" s="18" customFormat="1" ht="15" x14ac:dyDescent="0.2">
      <c r="A88" s="25"/>
      <c r="B88" s="56"/>
      <c r="C88" s="12"/>
      <c r="D88"/>
      <c r="E88" s="2"/>
      <c r="F88" s="31"/>
      <c r="G88" s="5"/>
      <c r="I88"/>
      <c r="J88"/>
      <c r="K88"/>
      <c r="L88"/>
    </row>
    <row r="89" spans="1:12" s="18" customFormat="1" ht="15" x14ac:dyDescent="0.2">
      <c r="A89" s="25"/>
      <c r="B89" s="56"/>
      <c r="C89" s="16" t="s">
        <v>15</v>
      </c>
      <c r="D89" s="1"/>
      <c r="E89" s="3"/>
      <c r="F89" s="3"/>
      <c r="G89" s="7">
        <f>SUM(G70:G87)</f>
        <v>0</v>
      </c>
      <c r="I89"/>
      <c r="J89"/>
      <c r="K89"/>
      <c r="L89"/>
    </row>
    <row r="94" spans="1:12" s="18" customFormat="1" x14ac:dyDescent="0.2">
      <c r="A94" s="25"/>
      <c r="B94" s="17"/>
      <c r="C94"/>
      <c r="D94"/>
      <c r="E94" s="2"/>
      <c r="F94" s="2"/>
      <c r="G94" s="2"/>
      <c r="I94"/>
      <c r="J94"/>
      <c r="K94"/>
      <c r="L94"/>
    </row>
    <row r="95" spans="1:12" s="18" customFormat="1" x14ac:dyDescent="0.2">
      <c r="A95" s="25"/>
      <c r="B95" s="17"/>
      <c r="C95"/>
      <c r="D95"/>
      <c r="E95" s="2"/>
      <c r="F95" s="2"/>
      <c r="G95" s="2"/>
      <c r="I95"/>
      <c r="J95"/>
      <c r="K95"/>
      <c r="L95"/>
    </row>
    <row r="108" spans="3:3" x14ac:dyDescent="0.2">
      <c r="C108" s="20"/>
    </row>
  </sheetData>
  <mergeCells count="10">
    <mergeCell ref="D7:F7"/>
    <mergeCell ref="D8:F8"/>
    <mergeCell ref="D9:F9"/>
    <mergeCell ref="D10:F10"/>
    <mergeCell ref="B1:G1"/>
    <mergeCell ref="B2:G2"/>
    <mergeCell ref="B3:G3"/>
    <mergeCell ref="B4:G4"/>
    <mergeCell ref="D5:F5"/>
    <mergeCell ref="D6:F6"/>
  </mergeCells>
  <printOptions gridLines="1"/>
  <pageMargins left="1.1023622047244095" right="0.19685039370078741" top="0.70866141732283472" bottom="0.47244094488188981" header="0" footer="0"/>
  <pageSetup paperSize="9" orientation="portrait" r:id="rId1"/>
  <headerFooter alignWithMargins="0">
    <oddHeader>&amp;L&amp;"Arial Narrow,Navadno"&amp;9KANALIZACIJA MALE ŽABLJE&amp;C&amp;"Arial Narrow,Navadno"&amp;9FEKALNI KANAL FA3&amp;R&amp;"Arial Narrow,Navadno"&amp;9DETAJL INFRASTRUKTURA d.o.o., NA PRODU 13, Vipava</oddHeader>
    <oddFooter>&amp;C&amp;9stran&amp;P</oddFooter>
  </headerFooter>
  <rowBreaks count="2" manualBreakCount="2">
    <brk id="10" min="1" max="6" man="1"/>
    <brk id="34" min="1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499984740745262"/>
  </sheetPr>
  <dimension ref="A1:L110"/>
  <sheetViews>
    <sheetView view="pageBreakPreview" zoomScaleNormal="100" zoomScaleSheetLayoutView="100" workbookViewId="0">
      <selection activeCell="G12" sqref="G12"/>
    </sheetView>
  </sheetViews>
  <sheetFormatPr defaultRowHeight="12.75" x14ac:dyDescent="0.2"/>
  <cols>
    <col min="1" max="1" width="9.140625" style="25"/>
    <col min="2" max="2" width="6.7109375" style="17" customWidth="1"/>
    <col min="3" max="3" width="42.7109375" style="12" customWidth="1"/>
    <col min="4" max="4" width="8.140625" customWidth="1"/>
    <col min="5" max="5" width="9.140625" style="2" customWidth="1"/>
    <col min="6" max="6" width="9.42578125" style="2" customWidth="1"/>
    <col min="7" max="7" width="13.85546875" style="2" customWidth="1"/>
    <col min="8" max="8" width="14.7109375" style="18" customWidth="1"/>
    <col min="9" max="10" width="11.7109375" bestFit="1" customWidth="1"/>
  </cols>
  <sheetData>
    <row r="1" spans="1:12" ht="38.25" customHeight="1" x14ac:dyDescent="0.25">
      <c r="B1" s="248" t="s">
        <v>53</v>
      </c>
      <c r="C1" s="249"/>
      <c r="D1" s="249"/>
      <c r="E1" s="249"/>
      <c r="F1" s="249"/>
      <c r="G1" s="249"/>
    </row>
    <row r="2" spans="1:12" ht="16.5" x14ac:dyDescent="0.25">
      <c r="B2" s="250" t="s">
        <v>74</v>
      </c>
      <c r="C2" s="250"/>
      <c r="D2" s="250"/>
      <c r="E2" s="250"/>
      <c r="F2" s="250"/>
      <c r="G2" s="250"/>
    </row>
    <row r="3" spans="1:12" ht="18" customHeight="1" x14ac:dyDescent="0.25">
      <c r="B3" s="250" t="s">
        <v>18</v>
      </c>
      <c r="C3" s="250"/>
      <c r="D3" s="250"/>
      <c r="E3" s="250"/>
      <c r="F3" s="250"/>
      <c r="G3" s="250"/>
    </row>
    <row r="4" spans="1:12" ht="13.5" thickBot="1" x14ac:dyDescent="0.25">
      <c r="B4" s="251"/>
      <c r="C4" s="251"/>
      <c r="D4" s="251"/>
      <c r="E4" s="251"/>
      <c r="F4" s="251"/>
      <c r="G4" s="251"/>
    </row>
    <row r="5" spans="1:12" ht="15" x14ac:dyDescent="0.2">
      <c r="B5" s="26" t="s">
        <v>0</v>
      </c>
      <c r="C5" s="13" t="s">
        <v>1</v>
      </c>
      <c r="D5" s="252"/>
      <c r="E5" s="252"/>
      <c r="F5" s="252"/>
      <c r="G5" s="8">
        <f>+G23</f>
        <v>0</v>
      </c>
    </row>
    <row r="6" spans="1:12" ht="15" x14ac:dyDescent="0.2">
      <c r="B6" s="27" t="s">
        <v>2</v>
      </c>
      <c r="C6" s="14" t="s">
        <v>30</v>
      </c>
      <c r="D6" s="245"/>
      <c r="E6" s="245"/>
      <c r="F6" s="245"/>
      <c r="G6" s="9">
        <f>G33</f>
        <v>0</v>
      </c>
    </row>
    <row r="7" spans="1:12" s="18" customFormat="1" ht="15" x14ac:dyDescent="0.2">
      <c r="A7" s="25"/>
      <c r="B7" s="27" t="s">
        <v>4</v>
      </c>
      <c r="C7" s="14" t="s">
        <v>3</v>
      </c>
      <c r="D7" s="245"/>
      <c r="E7" s="245"/>
      <c r="F7" s="245"/>
      <c r="G7" s="9">
        <f>+G56</f>
        <v>0</v>
      </c>
      <c r="I7"/>
      <c r="J7"/>
      <c r="K7"/>
      <c r="L7"/>
    </row>
    <row r="8" spans="1:12" s="18" customFormat="1" ht="15" x14ac:dyDescent="0.2">
      <c r="A8" s="25"/>
      <c r="B8" s="27" t="s">
        <v>6</v>
      </c>
      <c r="C8" s="14" t="s">
        <v>5</v>
      </c>
      <c r="D8" s="245"/>
      <c r="E8" s="245"/>
      <c r="F8" s="245"/>
      <c r="G8" s="9">
        <f>+G69</f>
        <v>0</v>
      </c>
      <c r="I8"/>
      <c r="J8"/>
      <c r="K8"/>
      <c r="L8"/>
    </row>
    <row r="9" spans="1:12" s="18" customFormat="1" ht="15.75" thickBot="1" x14ac:dyDescent="0.25">
      <c r="A9" s="25"/>
      <c r="B9" s="28" t="s">
        <v>16</v>
      </c>
      <c r="C9" s="15" t="s">
        <v>7</v>
      </c>
      <c r="D9" s="246"/>
      <c r="E9" s="246"/>
      <c r="F9" s="246"/>
      <c r="G9" s="10">
        <f>+G91</f>
        <v>0</v>
      </c>
      <c r="I9"/>
      <c r="J9"/>
      <c r="K9"/>
      <c r="L9"/>
    </row>
    <row r="10" spans="1:12" s="18" customFormat="1" ht="16.5" thickTop="1" thickBot="1" x14ac:dyDescent="0.25">
      <c r="A10" s="25"/>
      <c r="B10" s="32"/>
      <c r="C10" s="33" t="s">
        <v>24</v>
      </c>
      <c r="D10" s="247"/>
      <c r="E10" s="247"/>
      <c r="F10" s="247"/>
      <c r="G10" s="34">
        <f>SUM(G5:G9)</f>
        <v>0</v>
      </c>
      <c r="I10"/>
      <c r="J10"/>
      <c r="K10"/>
      <c r="L10"/>
    </row>
    <row r="11" spans="1:12" s="18" customFormat="1" x14ac:dyDescent="0.2">
      <c r="A11" s="25"/>
      <c r="B11" s="29" t="s">
        <v>0</v>
      </c>
      <c r="C11" s="11" t="s">
        <v>8</v>
      </c>
      <c r="D11"/>
      <c r="E11" s="2"/>
      <c r="F11" s="2"/>
      <c r="G11" s="2"/>
      <c r="I11"/>
      <c r="J11"/>
      <c r="K11"/>
      <c r="L11"/>
    </row>
    <row r="12" spans="1:12" ht="15" x14ac:dyDescent="0.2">
      <c r="B12" s="56"/>
    </row>
    <row r="13" spans="1:12" s="18" customFormat="1" ht="15.75" customHeight="1" x14ac:dyDescent="0.25">
      <c r="A13" s="25"/>
      <c r="B13" s="56">
        <v>1</v>
      </c>
      <c r="C13" s="44" t="s">
        <v>25</v>
      </c>
      <c r="D13" s="38" t="s">
        <v>9</v>
      </c>
      <c r="E13" s="45">
        <v>70.5</v>
      </c>
      <c r="F13" s="39"/>
      <c r="G13" s="45">
        <f>+E13*F13</f>
        <v>0</v>
      </c>
      <c r="I13"/>
      <c r="J13"/>
      <c r="K13"/>
      <c r="L13"/>
    </row>
    <row r="14" spans="1:12" s="18" customFormat="1" ht="15" x14ac:dyDescent="0.2">
      <c r="A14" s="25"/>
      <c r="B14" s="56"/>
      <c r="C14" s="43"/>
      <c r="D14" s="40"/>
      <c r="E14" s="41"/>
      <c r="F14" s="42"/>
      <c r="G14" s="41"/>
      <c r="I14"/>
      <c r="J14"/>
      <c r="K14"/>
      <c r="L14"/>
    </row>
    <row r="15" spans="1:12" s="18" customFormat="1" ht="30" x14ac:dyDescent="0.25">
      <c r="A15" s="25"/>
      <c r="B15" s="56">
        <v>2</v>
      </c>
      <c r="C15" s="44" t="s">
        <v>17</v>
      </c>
      <c r="D15" s="38" t="s">
        <v>10</v>
      </c>
      <c r="E15" s="45">
        <v>5</v>
      </c>
      <c r="F15" s="39"/>
      <c r="G15" s="45">
        <f>+E15*F15</f>
        <v>0</v>
      </c>
      <c r="I15"/>
      <c r="J15"/>
      <c r="K15"/>
      <c r="L15"/>
    </row>
    <row r="16" spans="1:12" s="18" customFormat="1" ht="15" x14ac:dyDescent="0.25">
      <c r="A16" s="25"/>
      <c r="B16" s="56"/>
      <c r="C16" s="44"/>
      <c r="D16" s="38"/>
      <c r="E16" s="45"/>
      <c r="F16" s="39"/>
      <c r="G16" s="45"/>
      <c r="I16"/>
      <c r="J16"/>
      <c r="K16"/>
      <c r="L16"/>
    </row>
    <row r="17" spans="1:12" s="18" customFormat="1" ht="165" x14ac:dyDescent="0.25">
      <c r="A17" s="25"/>
      <c r="B17" s="56">
        <v>3</v>
      </c>
      <c r="C17" s="44" t="s">
        <v>64</v>
      </c>
      <c r="D17" s="38" t="s">
        <v>27</v>
      </c>
      <c r="E17" s="45">
        <v>1</v>
      </c>
      <c r="F17" s="39"/>
      <c r="G17" s="45">
        <f>+E17*F17</f>
        <v>0</v>
      </c>
      <c r="I17"/>
      <c r="J17"/>
      <c r="K17"/>
      <c r="L17"/>
    </row>
    <row r="18" spans="1:12" s="18" customFormat="1" ht="15" x14ac:dyDescent="0.25">
      <c r="A18" s="25"/>
      <c r="B18" s="56"/>
      <c r="C18" s="44"/>
      <c r="D18" s="38"/>
      <c r="E18" s="45"/>
      <c r="F18" s="39"/>
      <c r="G18" s="45"/>
      <c r="I18"/>
      <c r="J18"/>
      <c r="K18"/>
      <c r="L18"/>
    </row>
    <row r="19" spans="1:12" s="18" customFormat="1" ht="60" x14ac:dyDescent="0.25">
      <c r="A19" s="25"/>
      <c r="B19" s="56">
        <v>4</v>
      </c>
      <c r="C19" s="58" t="s">
        <v>67</v>
      </c>
      <c r="D19" s="38" t="s">
        <v>27</v>
      </c>
      <c r="E19" s="45">
        <v>0.02</v>
      </c>
      <c r="F19" s="39"/>
      <c r="G19" s="45">
        <f>+E19*F19</f>
        <v>0</v>
      </c>
      <c r="I19"/>
      <c r="J19"/>
      <c r="K19"/>
      <c r="L19"/>
    </row>
    <row r="20" spans="1:12" s="18" customFormat="1" ht="15" x14ac:dyDescent="0.25">
      <c r="A20" s="25"/>
      <c r="B20" s="56"/>
      <c r="C20" s="44"/>
      <c r="D20" s="38"/>
      <c r="E20" s="45"/>
      <c r="F20" s="39"/>
      <c r="G20" s="45"/>
      <c r="I20"/>
      <c r="J20"/>
      <c r="K20"/>
      <c r="L20"/>
    </row>
    <row r="21" spans="1:12" s="18" customFormat="1" ht="45" x14ac:dyDescent="0.25">
      <c r="A21" s="25"/>
      <c r="B21" s="56">
        <v>5</v>
      </c>
      <c r="C21" s="44" t="s">
        <v>35</v>
      </c>
      <c r="D21" s="38" t="s">
        <v>27</v>
      </c>
      <c r="E21" s="45">
        <f>E19</f>
        <v>0.02</v>
      </c>
      <c r="F21" s="39"/>
      <c r="G21" s="45">
        <f>+E21*F21</f>
        <v>0</v>
      </c>
      <c r="I21"/>
      <c r="J21"/>
      <c r="K21"/>
      <c r="L21"/>
    </row>
    <row r="22" spans="1:12" s="18" customFormat="1" ht="10.5" customHeight="1" x14ac:dyDescent="0.2">
      <c r="A22" s="25"/>
      <c r="B22" s="56"/>
      <c r="C22" s="30"/>
      <c r="D22"/>
      <c r="E22" s="2"/>
      <c r="F22" s="4"/>
      <c r="G22" s="5"/>
      <c r="I22"/>
      <c r="J22"/>
      <c r="K22"/>
      <c r="L22"/>
    </row>
    <row r="23" spans="1:12" s="18" customFormat="1" ht="15" x14ac:dyDescent="0.2">
      <c r="A23" s="25"/>
      <c r="B23" s="56"/>
      <c r="C23" s="16" t="s">
        <v>12</v>
      </c>
      <c r="D23" s="1"/>
      <c r="E23" s="3"/>
      <c r="F23" s="3"/>
      <c r="G23" s="7">
        <f>SUM(G13:G22)</f>
        <v>0</v>
      </c>
      <c r="I23"/>
      <c r="J23"/>
      <c r="K23"/>
      <c r="L23"/>
    </row>
    <row r="24" spans="1:12" s="18" customFormat="1" ht="15" x14ac:dyDescent="0.25">
      <c r="A24" s="25"/>
      <c r="B24" s="17"/>
      <c r="C24" s="21"/>
      <c r="D24" s="55"/>
      <c r="E24" s="23"/>
      <c r="F24" s="23"/>
      <c r="G24" s="24"/>
      <c r="I24"/>
      <c r="J24"/>
      <c r="K24"/>
      <c r="L24"/>
    </row>
    <row r="25" spans="1:12" s="18" customFormat="1" ht="15" x14ac:dyDescent="0.25">
      <c r="A25" s="25"/>
      <c r="B25" s="29" t="s">
        <v>2</v>
      </c>
      <c r="C25" s="21" t="s">
        <v>30</v>
      </c>
      <c r="D25" s="55"/>
      <c r="E25" s="23"/>
      <c r="F25" s="23"/>
      <c r="G25" s="24"/>
      <c r="I25"/>
      <c r="J25"/>
      <c r="K25"/>
      <c r="L25"/>
    </row>
    <row r="26" spans="1:12" s="18" customFormat="1" ht="15" x14ac:dyDescent="0.25">
      <c r="A26" s="25"/>
      <c r="B26" s="56"/>
      <c r="C26" s="21"/>
      <c r="D26" s="55"/>
      <c r="E26" s="23"/>
      <c r="F26" s="23"/>
      <c r="G26" s="24"/>
      <c r="I26"/>
      <c r="J26"/>
      <c r="K26"/>
      <c r="L26"/>
    </row>
    <row r="27" spans="1:12" s="18" customFormat="1" ht="30" x14ac:dyDescent="0.25">
      <c r="A27" s="25"/>
      <c r="B27" s="56">
        <v>1</v>
      </c>
      <c r="C27" s="52" t="s">
        <v>32</v>
      </c>
      <c r="D27" s="55" t="s">
        <v>9</v>
      </c>
      <c r="E27" s="23">
        <v>88</v>
      </c>
      <c r="F27" s="39"/>
      <c r="G27" s="45">
        <f>F27*E27</f>
        <v>0</v>
      </c>
      <c r="I27"/>
      <c r="J27"/>
      <c r="K27"/>
      <c r="L27"/>
    </row>
    <row r="28" spans="1:12" s="18" customFormat="1" ht="15" x14ac:dyDescent="0.25">
      <c r="A28" s="25"/>
      <c r="B28" s="56"/>
      <c r="C28" s="52"/>
      <c r="D28" s="55"/>
      <c r="E28" s="23"/>
      <c r="F28" s="39"/>
      <c r="G28" s="45"/>
      <c r="I28"/>
      <c r="J28"/>
      <c r="K28"/>
      <c r="L28"/>
    </row>
    <row r="29" spans="1:12" s="18" customFormat="1" ht="90" x14ac:dyDescent="0.25">
      <c r="A29" s="25"/>
      <c r="B29" s="56">
        <v>2</v>
      </c>
      <c r="C29" s="52" t="s">
        <v>42</v>
      </c>
      <c r="D29" s="38" t="s">
        <v>49</v>
      </c>
      <c r="E29" s="23">
        <v>185</v>
      </c>
      <c r="F29" s="39"/>
      <c r="G29" s="45">
        <f>F29*E29</f>
        <v>0</v>
      </c>
      <c r="I29"/>
      <c r="J29"/>
      <c r="K29"/>
      <c r="L29"/>
    </row>
    <row r="30" spans="1:12" s="18" customFormat="1" ht="15" x14ac:dyDescent="0.25">
      <c r="A30" s="25"/>
      <c r="B30" s="56"/>
      <c r="C30" s="52"/>
      <c r="D30" s="38"/>
      <c r="E30" s="23"/>
      <c r="F30" s="39"/>
      <c r="G30" s="45"/>
      <c r="I30"/>
      <c r="J30"/>
      <c r="K30"/>
      <c r="L30"/>
    </row>
    <row r="31" spans="1:12" s="18" customFormat="1" ht="60" x14ac:dyDescent="0.25">
      <c r="A31" s="25"/>
      <c r="B31" s="56">
        <v>3</v>
      </c>
      <c r="C31" s="52" t="s">
        <v>246</v>
      </c>
      <c r="D31" s="38" t="s">
        <v>49</v>
      </c>
      <c r="E31" s="23">
        <v>33</v>
      </c>
      <c r="F31" s="39"/>
      <c r="G31" s="45">
        <f>F31*E31</f>
        <v>0</v>
      </c>
      <c r="I31"/>
      <c r="J31"/>
      <c r="K31"/>
      <c r="L31"/>
    </row>
    <row r="32" spans="1:12" s="18" customFormat="1" ht="15" x14ac:dyDescent="0.25">
      <c r="A32" s="25"/>
      <c r="B32" s="56"/>
      <c r="C32" s="52"/>
      <c r="D32" s="38"/>
      <c r="E32" s="23"/>
      <c r="F32" s="39"/>
      <c r="G32" s="45"/>
      <c r="I32"/>
      <c r="J32"/>
      <c r="K32"/>
      <c r="L32"/>
    </row>
    <row r="33" spans="1:12" s="18" customFormat="1" x14ac:dyDescent="0.2">
      <c r="A33" s="25"/>
      <c r="B33" s="17"/>
      <c r="C33" s="16" t="s">
        <v>31</v>
      </c>
      <c r="D33" s="1"/>
      <c r="E33" s="3"/>
      <c r="F33" s="3"/>
      <c r="G33" s="7">
        <f>SUM(G27:G32)</f>
        <v>0</v>
      </c>
      <c r="I33"/>
      <c r="J33"/>
      <c r="K33"/>
      <c r="L33"/>
    </row>
    <row r="34" spans="1:12" s="18" customFormat="1" ht="15" x14ac:dyDescent="0.25">
      <c r="A34" s="25"/>
      <c r="B34" s="17"/>
      <c r="C34" s="21"/>
      <c r="D34" s="22"/>
      <c r="E34" s="23"/>
      <c r="F34" s="23"/>
      <c r="G34" s="45"/>
      <c r="I34"/>
      <c r="J34"/>
      <c r="K34"/>
      <c r="L34"/>
    </row>
    <row r="35" spans="1:12" s="18" customFormat="1" ht="15" x14ac:dyDescent="0.25">
      <c r="A35" s="25"/>
      <c r="B35" s="29" t="s">
        <v>4</v>
      </c>
      <c r="C35" s="11" t="s">
        <v>11</v>
      </c>
      <c r="D35"/>
      <c r="E35" s="2"/>
      <c r="F35" s="2"/>
      <c r="G35" s="45"/>
      <c r="I35"/>
      <c r="J35"/>
      <c r="K35"/>
      <c r="L35"/>
    </row>
    <row r="36" spans="1:12" s="18" customFormat="1" ht="15" x14ac:dyDescent="0.25">
      <c r="A36" s="25"/>
      <c r="B36" s="57"/>
      <c r="C36" s="11"/>
      <c r="D36"/>
      <c r="E36" s="2"/>
      <c r="F36" s="2"/>
      <c r="G36" s="45"/>
      <c r="I36"/>
      <c r="J36"/>
      <c r="K36"/>
      <c r="L36"/>
    </row>
    <row r="37" spans="1:12" ht="90" x14ac:dyDescent="0.25">
      <c r="B37" s="56">
        <v>1</v>
      </c>
      <c r="C37" s="44" t="s">
        <v>81</v>
      </c>
      <c r="D37" s="47"/>
      <c r="E37" s="48"/>
      <c r="F37" s="49"/>
      <c r="G37" s="45"/>
    </row>
    <row r="38" spans="1:12" ht="18" x14ac:dyDescent="0.25">
      <c r="B38" s="56"/>
      <c r="C38" s="44" t="s">
        <v>51</v>
      </c>
      <c r="D38" s="38" t="s">
        <v>48</v>
      </c>
      <c r="E38" s="45">
        <f>ROUND(0.3*H38,1)</f>
        <v>106.5</v>
      </c>
      <c r="F38" s="39"/>
      <c r="G38" s="45">
        <f>F38*E38</f>
        <v>0</v>
      </c>
      <c r="H38" s="18">
        <v>355</v>
      </c>
    </row>
    <row r="39" spans="1:12" ht="15" x14ac:dyDescent="0.25">
      <c r="B39" s="56"/>
      <c r="C39" s="46"/>
      <c r="D39" s="38"/>
      <c r="E39" s="45"/>
      <c r="F39" s="39"/>
      <c r="G39" s="45"/>
      <c r="J39" s="18"/>
    </row>
    <row r="40" spans="1:12" ht="18" x14ac:dyDescent="0.25">
      <c r="B40" s="56"/>
      <c r="C40" s="44" t="s">
        <v>56</v>
      </c>
      <c r="D40" s="38" t="s">
        <v>48</v>
      </c>
      <c r="E40" s="45">
        <f>ROUND(0.6*H38,1)</f>
        <v>213</v>
      </c>
      <c r="F40" s="39"/>
      <c r="G40" s="45">
        <f>F40*E40</f>
        <v>0</v>
      </c>
      <c r="I40" s="18"/>
      <c r="J40" s="18"/>
    </row>
    <row r="41" spans="1:12" ht="15" x14ac:dyDescent="0.25">
      <c r="B41" s="56"/>
      <c r="C41" s="44"/>
      <c r="D41" s="38"/>
      <c r="E41" s="45"/>
      <c r="F41" s="39"/>
      <c r="G41" s="45"/>
      <c r="I41" s="18"/>
      <c r="J41" s="18"/>
    </row>
    <row r="42" spans="1:12" ht="18" x14ac:dyDescent="0.25">
      <c r="B42" s="56"/>
      <c r="C42" s="44" t="s">
        <v>55</v>
      </c>
      <c r="D42" s="38" t="s">
        <v>48</v>
      </c>
      <c r="E42" s="45">
        <f>ROUND(0.1*H38,1)</f>
        <v>35.5</v>
      </c>
      <c r="F42" s="39"/>
      <c r="G42" s="45">
        <f>F42*E42</f>
        <v>0</v>
      </c>
      <c r="I42" s="18"/>
      <c r="J42" s="18"/>
    </row>
    <row r="43" spans="1:12" ht="15" x14ac:dyDescent="0.25">
      <c r="B43" s="56"/>
      <c r="C43" s="44"/>
      <c r="D43" s="38"/>
      <c r="E43" s="45"/>
      <c r="F43" s="39"/>
      <c r="G43" s="45"/>
      <c r="I43" s="18"/>
      <c r="J43" s="18"/>
    </row>
    <row r="44" spans="1:12" ht="60" x14ac:dyDescent="0.25">
      <c r="B44" s="56">
        <v>2</v>
      </c>
      <c r="C44" s="44" t="s">
        <v>57</v>
      </c>
      <c r="D44" s="38" t="s">
        <v>9</v>
      </c>
      <c r="E44" s="45">
        <v>72</v>
      </c>
      <c r="F44" s="37"/>
      <c r="G44" s="45">
        <f>F44*E44</f>
        <v>0</v>
      </c>
      <c r="I44" s="18"/>
      <c r="J44" s="18"/>
    </row>
    <row r="45" spans="1:12" ht="15" x14ac:dyDescent="0.25">
      <c r="B45" s="56"/>
      <c r="C45" s="44"/>
      <c r="D45" s="38"/>
      <c r="E45" s="45"/>
      <c r="F45" s="37"/>
      <c r="G45" s="45"/>
      <c r="I45" s="18"/>
      <c r="J45" s="18"/>
    </row>
    <row r="46" spans="1:12" ht="30" x14ac:dyDescent="0.25">
      <c r="B46" s="56">
        <v>3</v>
      </c>
      <c r="C46" s="44" t="s">
        <v>26</v>
      </c>
      <c r="D46" s="38" t="s">
        <v>49</v>
      </c>
      <c r="E46" s="45">
        <v>88</v>
      </c>
      <c r="F46" s="39"/>
      <c r="G46" s="45">
        <f>F46*E46</f>
        <v>0</v>
      </c>
    </row>
    <row r="47" spans="1:12" ht="15" x14ac:dyDescent="0.25">
      <c r="B47" s="56"/>
      <c r="C47" s="44"/>
      <c r="D47" s="38"/>
      <c r="E47" s="45"/>
      <c r="F47" s="39"/>
      <c r="G47" s="45"/>
    </row>
    <row r="48" spans="1:12" ht="60" x14ac:dyDescent="0.25">
      <c r="B48" s="56">
        <v>4</v>
      </c>
      <c r="C48" s="44" t="s">
        <v>254</v>
      </c>
      <c r="D48" s="38" t="s">
        <v>48</v>
      </c>
      <c r="E48" s="45">
        <v>41</v>
      </c>
      <c r="F48" s="39"/>
      <c r="G48" s="45">
        <f>F48*E48</f>
        <v>0</v>
      </c>
    </row>
    <row r="49" spans="2:8" ht="15" x14ac:dyDescent="0.25">
      <c r="B49" s="56"/>
      <c r="C49" s="44"/>
      <c r="D49" s="38"/>
      <c r="E49" s="45"/>
      <c r="F49" s="39"/>
      <c r="G49" s="45"/>
    </row>
    <row r="50" spans="2:8" ht="75" x14ac:dyDescent="0.25">
      <c r="B50" s="56">
        <v>5</v>
      </c>
      <c r="C50" s="44" t="s">
        <v>248</v>
      </c>
      <c r="D50" s="38" t="s">
        <v>48</v>
      </c>
      <c r="E50" s="45">
        <v>266</v>
      </c>
      <c r="F50" s="39"/>
      <c r="G50" s="45">
        <f>+E50*F50</f>
        <v>0</v>
      </c>
      <c r="H50" s="35"/>
    </row>
    <row r="51" spans="2:8" ht="15" x14ac:dyDescent="0.25">
      <c r="B51" s="56"/>
      <c r="C51" s="44"/>
      <c r="D51" s="38"/>
      <c r="E51" s="45"/>
      <c r="F51" s="39"/>
      <c r="G51" s="45"/>
      <c r="H51" s="35"/>
    </row>
    <row r="52" spans="2:8" ht="60" x14ac:dyDescent="0.25">
      <c r="B52" s="56">
        <v>6</v>
      </c>
      <c r="C52" s="44" t="s">
        <v>249</v>
      </c>
      <c r="D52" s="38" t="s">
        <v>48</v>
      </c>
      <c r="E52" s="45">
        <v>44</v>
      </c>
      <c r="F52" s="39"/>
      <c r="G52" s="45">
        <f>+E52*F52</f>
        <v>0</v>
      </c>
      <c r="H52" s="35"/>
    </row>
    <row r="53" spans="2:8" ht="15" x14ac:dyDescent="0.25">
      <c r="B53" s="56"/>
      <c r="C53" s="44"/>
      <c r="D53" s="38"/>
      <c r="E53" s="45"/>
      <c r="F53" s="39"/>
      <c r="G53" s="45"/>
      <c r="H53" s="35"/>
    </row>
    <row r="54" spans="2:8" ht="45" x14ac:dyDescent="0.25">
      <c r="B54" s="56">
        <v>7</v>
      </c>
      <c r="C54" s="44" t="s">
        <v>68</v>
      </c>
      <c r="D54" s="22" t="s">
        <v>19</v>
      </c>
      <c r="E54" s="23">
        <v>1.5</v>
      </c>
      <c r="F54" s="36"/>
      <c r="G54" s="45">
        <f>+E54*F54</f>
        <v>0</v>
      </c>
      <c r="H54" s="35"/>
    </row>
    <row r="55" spans="2:8" ht="15" x14ac:dyDescent="0.25">
      <c r="B55" s="56"/>
      <c r="C55" s="44"/>
      <c r="E55" s="23"/>
      <c r="F55" s="36"/>
      <c r="G55" s="45"/>
      <c r="H55" s="35"/>
    </row>
    <row r="56" spans="2:8" x14ac:dyDescent="0.2">
      <c r="C56" s="16" t="s">
        <v>13</v>
      </c>
      <c r="D56" s="1"/>
      <c r="E56" s="3"/>
      <c r="F56" s="3"/>
      <c r="G56" s="7">
        <f>SUM(G37:G55)</f>
        <v>0</v>
      </c>
    </row>
    <row r="58" spans="2:8" x14ac:dyDescent="0.2">
      <c r="B58" s="29" t="s">
        <v>6</v>
      </c>
      <c r="C58" s="11" t="s">
        <v>5</v>
      </c>
    </row>
    <row r="59" spans="2:8" x14ac:dyDescent="0.2">
      <c r="B59" s="29"/>
      <c r="C59" s="11"/>
    </row>
    <row r="60" spans="2:8" ht="90" x14ac:dyDescent="0.25">
      <c r="B60" s="56">
        <v>1</v>
      </c>
      <c r="C60" s="44" t="s">
        <v>58</v>
      </c>
      <c r="D60" s="38" t="s">
        <v>9</v>
      </c>
      <c r="E60" s="45">
        <f>E13+2</f>
        <v>72.5</v>
      </c>
      <c r="F60" s="39"/>
      <c r="G60" s="45">
        <f>+E60*F60</f>
        <v>0</v>
      </c>
    </row>
    <row r="61" spans="2:8" ht="15" x14ac:dyDescent="0.25">
      <c r="B61" s="56"/>
      <c r="C61" s="44"/>
      <c r="D61" s="38"/>
      <c r="E61" s="45"/>
      <c r="F61" s="39"/>
      <c r="G61" s="45"/>
    </row>
    <row r="62" spans="2:8" ht="91.5" customHeight="1" x14ac:dyDescent="0.25">
      <c r="B62" s="56">
        <v>2</v>
      </c>
      <c r="C62" s="44" t="s">
        <v>38</v>
      </c>
      <c r="D62" s="38"/>
      <c r="F62" s="19"/>
      <c r="G62" s="45"/>
    </row>
    <row r="63" spans="2:8" ht="15" x14ac:dyDescent="0.25">
      <c r="B63" s="56"/>
      <c r="C63" s="50" t="s">
        <v>47</v>
      </c>
      <c r="D63" s="38" t="s">
        <v>10</v>
      </c>
      <c r="E63" s="2">
        <v>2</v>
      </c>
      <c r="F63" s="39"/>
      <c r="G63" s="45">
        <f>+E63*F63</f>
        <v>0</v>
      </c>
    </row>
    <row r="64" spans="2:8" ht="15" x14ac:dyDescent="0.25">
      <c r="B64" s="56"/>
      <c r="C64" s="44"/>
      <c r="D64" s="38"/>
      <c r="E64" s="45"/>
      <c r="F64" s="39"/>
      <c r="G64" s="45"/>
    </row>
    <row r="65" spans="2:12" ht="90" x14ac:dyDescent="0.25">
      <c r="B65" s="56">
        <v>3</v>
      </c>
      <c r="C65" s="44" t="s">
        <v>252</v>
      </c>
      <c r="D65" s="38" t="s">
        <v>10</v>
      </c>
      <c r="E65" s="45">
        <v>2</v>
      </c>
      <c r="F65" s="39"/>
      <c r="G65" s="45">
        <f>+E65*F65</f>
        <v>0</v>
      </c>
    </row>
    <row r="66" spans="2:12" ht="15" x14ac:dyDescent="0.25">
      <c r="B66" s="56"/>
      <c r="C66" s="44"/>
      <c r="D66" s="38"/>
      <c r="E66" s="45"/>
      <c r="F66" s="39"/>
      <c r="G66" s="45"/>
    </row>
    <row r="67" spans="2:12" ht="30" x14ac:dyDescent="0.25">
      <c r="B67" s="56">
        <v>4</v>
      </c>
      <c r="C67" s="44" t="s">
        <v>71</v>
      </c>
      <c r="D67" s="38" t="s">
        <v>10</v>
      </c>
      <c r="E67" s="45">
        <v>1</v>
      </c>
      <c r="F67" s="39"/>
      <c r="G67" s="45">
        <f>+E67*F67</f>
        <v>0</v>
      </c>
    </row>
    <row r="68" spans="2:12" ht="15" x14ac:dyDescent="0.2">
      <c r="B68" s="56"/>
      <c r="F68" s="4"/>
      <c r="G68" s="5"/>
    </row>
    <row r="69" spans="2:12" x14ac:dyDescent="0.2">
      <c r="C69" s="16" t="s">
        <v>14</v>
      </c>
      <c r="D69" s="1"/>
      <c r="E69" s="3"/>
      <c r="F69" s="3"/>
      <c r="G69" s="7">
        <f>SUM(G60:G68)</f>
        <v>0</v>
      </c>
    </row>
    <row r="70" spans="2:12" x14ac:dyDescent="0.2">
      <c r="C70" s="11"/>
      <c r="G70" s="6"/>
    </row>
    <row r="71" spans="2:12" ht="15" x14ac:dyDescent="0.25">
      <c r="B71" s="29" t="s">
        <v>16</v>
      </c>
      <c r="C71" s="11" t="s">
        <v>7</v>
      </c>
      <c r="D71" s="38"/>
      <c r="L71" s="12"/>
    </row>
    <row r="72" spans="2:12" ht="15" x14ac:dyDescent="0.25">
      <c r="B72" s="57"/>
      <c r="C72" s="11"/>
      <c r="D72" s="38"/>
      <c r="L72" s="12"/>
    </row>
    <row r="73" spans="2:12" ht="30" x14ac:dyDescent="0.25">
      <c r="B73" s="56">
        <v>1</v>
      </c>
      <c r="C73" s="44" t="s">
        <v>62</v>
      </c>
      <c r="D73" s="38" t="s">
        <v>49</v>
      </c>
      <c r="E73" s="45">
        <f>E29</f>
        <v>185</v>
      </c>
      <c r="F73" s="39"/>
      <c r="G73" s="45">
        <f t="shared" ref="G73:G83" si="0">+E73*F73</f>
        <v>0</v>
      </c>
      <c r="L73" s="12"/>
    </row>
    <row r="74" spans="2:12" ht="15" x14ac:dyDescent="0.25">
      <c r="B74" s="56"/>
      <c r="C74" s="44"/>
      <c r="D74" s="38"/>
      <c r="E74" s="45"/>
      <c r="F74" s="39"/>
      <c r="G74" s="45"/>
      <c r="L74" s="12"/>
    </row>
    <row r="75" spans="2:12" ht="30" x14ac:dyDescent="0.25">
      <c r="B75" s="56">
        <v>2</v>
      </c>
      <c r="C75" s="44" t="s">
        <v>61</v>
      </c>
      <c r="D75" s="38" t="s">
        <v>9</v>
      </c>
      <c r="E75" s="45">
        <f>E27</f>
        <v>88</v>
      </c>
      <c r="F75" s="39"/>
      <c r="G75" s="45">
        <f t="shared" si="0"/>
        <v>0</v>
      </c>
      <c r="L75" s="12"/>
    </row>
    <row r="76" spans="2:12" ht="15" x14ac:dyDescent="0.25">
      <c r="B76" s="56"/>
      <c r="C76" s="44"/>
      <c r="D76" s="38"/>
      <c r="E76" s="45"/>
      <c r="F76" s="39"/>
      <c r="G76" s="45"/>
      <c r="L76" s="12"/>
    </row>
    <row r="77" spans="2:12" ht="30" x14ac:dyDescent="0.25">
      <c r="B77" s="56">
        <v>3</v>
      </c>
      <c r="C77" s="44" t="s">
        <v>33</v>
      </c>
      <c r="D77" s="38" t="s">
        <v>49</v>
      </c>
      <c r="E77" s="45">
        <f>E73</f>
        <v>185</v>
      </c>
      <c r="F77" s="39"/>
      <c r="G77" s="45">
        <f t="shared" si="0"/>
        <v>0</v>
      </c>
      <c r="L77" s="12"/>
    </row>
    <row r="78" spans="2:12" ht="15" x14ac:dyDescent="0.25">
      <c r="B78" s="56"/>
      <c r="C78" s="44"/>
      <c r="D78" s="38"/>
      <c r="E78" s="45"/>
      <c r="F78" s="39"/>
      <c r="G78" s="45"/>
      <c r="L78" s="12"/>
    </row>
    <row r="79" spans="2:12" ht="31.5" customHeight="1" x14ac:dyDescent="0.25">
      <c r="B79" s="56">
        <v>4</v>
      </c>
      <c r="C79" s="44" t="s">
        <v>63</v>
      </c>
      <c r="D79" s="38" t="s">
        <v>49</v>
      </c>
      <c r="E79" s="45">
        <f>E77+E31</f>
        <v>218</v>
      </c>
      <c r="F79" s="39"/>
      <c r="G79" s="45">
        <f t="shared" si="0"/>
        <v>0</v>
      </c>
      <c r="L79" s="12"/>
    </row>
    <row r="80" spans="2:12" ht="15" x14ac:dyDescent="0.25">
      <c r="B80" s="56"/>
      <c r="C80" s="44"/>
      <c r="D80" s="38"/>
      <c r="E80" s="45"/>
      <c r="F80" s="39"/>
      <c r="G80" s="45"/>
      <c r="L80" s="12"/>
    </row>
    <row r="81" spans="1:12" ht="30" x14ac:dyDescent="0.25">
      <c r="B81" s="56">
        <v>5</v>
      </c>
      <c r="C81" s="44" t="s">
        <v>34</v>
      </c>
      <c r="D81" s="38" t="s">
        <v>49</v>
      </c>
      <c r="E81" s="45">
        <f>E79</f>
        <v>218</v>
      </c>
      <c r="F81" s="39"/>
      <c r="G81" s="45">
        <f t="shared" si="0"/>
        <v>0</v>
      </c>
      <c r="L81" s="12"/>
    </row>
    <row r="82" spans="1:12" ht="15" x14ac:dyDescent="0.25">
      <c r="B82" s="56"/>
      <c r="C82" s="44"/>
      <c r="D82" s="38"/>
      <c r="E82" s="45"/>
      <c r="F82" s="39"/>
      <c r="G82" s="45"/>
      <c r="L82" s="12"/>
    </row>
    <row r="83" spans="1:12" ht="30" x14ac:dyDescent="0.25">
      <c r="B83" s="56">
        <v>6</v>
      </c>
      <c r="C83" s="44" t="s">
        <v>21</v>
      </c>
      <c r="D83" s="38" t="s">
        <v>9</v>
      </c>
      <c r="E83" s="45">
        <f>E13</f>
        <v>70.5</v>
      </c>
      <c r="F83" s="39"/>
      <c r="G83" s="45">
        <f t="shared" si="0"/>
        <v>0</v>
      </c>
    </row>
    <row r="84" spans="1:12" s="18" customFormat="1" ht="15" x14ac:dyDescent="0.25">
      <c r="A84" s="25"/>
      <c r="B84" s="56"/>
      <c r="C84" s="44"/>
      <c r="D84" s="38"/>
      <c r="E84" s="45"/>
      <c r="F84" s="39"/>
      <c r="G84" s="45"/>
      <c r="I84"/>
      <c r="J84"/>
      <c r="K84"/>
      <c r="L84"/>
    </row>
    <row r="85" spans="1:12" s="18" customFormat="1" ht="15" x14ac:dyDescent="0.25">
      <c r="A85" s="25"/>
      <c r="B85" s="56">
        <v>7</v>
      </c>
      <c r="C85" s="44" t="s">
        <v>23</v>
      </c>
      <c r="D85" s="38" t="s">
        <v>9</v>
      </c>
      <c r="E85" s="45">
        <f>E83</f>
        <v>70.5</v>
      </c>
      <c r="F85" s="39"/>
      <c r="G85" s="45">
        <f>+E85*F85</f>
        <v>0</v>
      </c>
      <c r="I85"/>
      <c r="J85"/>
      <c r="K85"/>
      <c r="L85"/>
    </row>
    <row r="86" spans="1:12" s="18" customFormat="1" ht="15" x14ac:dyDescent="0.25">
      <c r="A86" s="25"/>
      <c r="B86" s="56"/>
      <c r="C86" s="44"/>
      <c r="D86" s="38"/>
      <c r="E86" s="45"/>
      <c r="F86" s="39"/>
      <c r="G86" s="45"/>
      <c r="I86"/>
      <c r="J86"/>
      <c r="K86"/>
      <c r="L86"/>
    </row>
    <row r="87" spans="1:12" s="18" customFormat="1" ht="15" x14ac:dyDescent="0.25">
      <c r="A87" s="25"/>
      <c r="B87" s="56">
        <v>8</v>
      </c>
      <c r="C87" s="44" t="s">
        <v>22</v>
      </c>
      <c r="D87" s="38" t="s">
        <v>9</v>
      </c>
      <c r="E87" s="45">
        <f>E85</f>
        <v>70.5</v>
      </c>
      <c r="F87" s="39"/>
      <c r="G87" s="45">
        <f>+E87*F87</f>
        <v>0</v>
      </c>
      <c r="I87"/>
      <c r="J87"/>
      <c r="K87"/>
      <c r="L87"/>
    </row>
    <row r="88" spans="1:12" s="18" customFormat="1" ht="15" x14ac:dyDescent="0.25">
      <c r="A88" s="25"/>
      <c r="B88" s="56"/>
      <c r="C88" s="50"/>
      <c r="D88" s="38"/>
      <c r="E88" s="45"/>
      <c r="F88" s="45"/>
      <c r="G88" s="45"/>
      <c r="I88"/>
      <c r="J88"/>
      <c r="K88"/>
      <c r="L88"/>
    </row>
    <row r="89" spans="1:12" s="18" customFormat="1" ht="15" x14ac:dyDescent="0.25">
      <c r="A89" s="25"/>
      <c r="B89" s="56">
        <v>9</v>
      </c>
      <c r="C89" s="50" t="s">
        <v>28</v>
      </c>
      <c r="D89" s="38" t="s">
        <v>27</v>
      </c>
      <c r="E89" s="45">
        <v>1</v>
      </c>
      <c r="F89" s="51"/>
      <c r="G89" s="45">
        <f>+E89*F89</f>
        <v>0</v>
      </c>
      <c r="I89"/>
      <c r="J89"/>
      <c r="K89"/>
      <c r="L89"/>
    </row>
    <row r="90" spans="1:12" s="18" customFormat="1" ht="15" x14ac:dyDescent="0.2">
      <c r="A90" s="25"/>
      <c r="B90" s="56"/>
      <c r="C90" s="12"/>
      <c r="D90"/>
      <c r="E90" s="2"/>
      <c r="F90" s="31"/>
      <c r="G90" s="5"/>
      <c r="I90"/>
      <c r="J90"/>
      <c r="K90"/>
      <c r="L90"/>
    </row>
    <row r="91" spans="1:12" s="18" customFormat="1" ht="15" x14ac:dyDescent="0.2">
      <c r="A91" s="25"/>
      <c r="B91" s="56"/>
      <c r="C91" s="16" t="s">
        <v>15</v>
      </c>
      <c r="D91" s="1"/>
      <c r="E91" s="3"/>
      <c r="F91" s="3"/>
      <c r="G91" s="7">
        <f>SUM(G72:G89)</f>
        <v>0</v>
      </c>
      <c r="I91"/>
      <c r="J91"/>
      <c r="K91"/>
      <c r="L91"/>
    </row>
    <row r="96" spans="1:12" s="18" customFormat="1" x14ac:dyDescent="0.2">
      <c r="A96" s="25"/>
      <c r="B96" s="17"/>
      <c r="C96"/>
      <c r="D96"/>
      <c r="E96" s="2"/>
      <c r="F96" s="2"/>
      <c r="G96" s="2"/>
      <c r="I96"/>
      <c r="J96"/>
      <c r="K96"/>
      <c r="L96"/>
    </row>
    <row r="97" spans="1:12" s="18" customFormat="1" x14ac:dyDescent="0.2">
      <c r="A97" s="25"/>
      <c r="B97" s="17"/>
      <c r="C97"/>
      <c r="D97"/>
      <c r="E97" s="2"/>
      <c r="F97" s="2"/>
      <c r="G97" s="2"/>
      <c r="I97"/>
      <c r="J97"/>
      <c r="K97"/>
      <c r="L97"/>
    </row>
    <row r="110" spans="1:12" x14ac:dyDescent="0.2">
      <c r="C110" s="20"/>
    </row>
  </sheetData>
  <mergeCells count="10">
    <mergeCell ref="D7:F7"/>
    <mergeCell ref="D8:F8"/>
    <mergeCell ref="D9:F9"/>
    <mergeCell ref="D10:F10"/>
    <mergeCell ref="B1:G1"/>
    <mergeCell ref="B2:G2"/>
    <mergeCell ref="B3:G3"/>
    <mergeCell ref="B4:G4"/>
    <mergeCell ref="D5:F5"/>
    <mergeCell ref="D6:F6"/>
  </mergeCells>
  <printOptions gridLines="1"/>
  <pageMargins left="1.1023622047244095" right="0.19685039370078741" top="0.70866141732283472" bottom="0.47244094488188981" header="0" footer="0"/>
  <pageSetup paperSize="9" orientation="portrait" r:id="rId1"/>
  <headerFooter alignWithMargins="0">
    <oddHeader>&amp;L&amp;"Arial Narrow,Navadno"&amp;9KANALIZACIJA MALE ŽABLJE&amp;C&amp;"Arial Narrow,Navadno"&amp;9FEKALNI KANAL FA4&amp;R&amp;"Arial Narrow,Navadno"&amp;9DETAJL INFRASTRUKTURA d.o.o., NA PRODU 13, Vipava</oddHeader>
    <oddFooter>&amp;C&amp;9stran&amp;P</oddFooter>
  </headerFooter>
  <rowBreaks count="2" manualBreakCount="2">
    <brk id="10" min="1" max="6" man="1"/>
    <brk id="34" min="1" max="6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L173"/>
  <sheetViews>
    <sheetView view="pageBreakPreview" zoomScaleNormal="100" zoomScaleSheetLayoutView="100" workbookViewId="0">
      <selection activeCell="G12" sqref="G12"/>
    </sheetView>
  </sheetViews>
  <sheetFormatPr defaultRowHeight="12.75" x14ac:dyDescent="0.2"/>
  <cols>
    <col min="1" max="1" width="9.140625" style="25"/>
    <col min="2" max="2" width="6.7109375" style="17" customWidth="1"/>
    <col min="3" max="3" width="42.7109375" style="12" customWidth="1"/>
    <col min="4" max="4" width="8.140625" customWidth="1"/>
    <col min="5" max="5" width="9.140625" style="2" customWidth="1"/>
    <col min="6" max="6" width="9.42578125" style="2" customWidth="1"/>
    <col min="7" max="7" width="13.85546875" style="2" customWidth="1"/>
    <col min="8" max="8" width="14.7109375" style="18" customWidth="1"/>
    <col min="9" max="10" width="11.7109375" bestFit="1" customWidth="1"/>
  </cols>
  <sheetData>
    <row r="1" spans="1:12" ht="38.25" customHeight="1" x14ac:dyDescent="0.25">
      <c r="B1" s="248" t="s">
        <v>53</v>
      </c>
      <c r="C1" s="249"/>
      <c r="D1" s="249"/>
      <c r="E1" s="249"/>
      <c r="F1" s="249"/>
      <c r="G1" s="249"/>
    </row>
    <row r="2" spans="1:12" ht="16.5" x14ac:dyDescent="0.25">
      <c r="B2" s="250" t="s">
        <v>75</v>
      </c>
      <c r="C2" s="250"/>
      <c r="D2" s="250"/>
      <c r="E2" s="250"/>
      <c r="F2" s="250"/>
      <c r="G2" s="250"/>
    </row>
    <row r="3" spans="1:12" ht="18" customHeight="1" x14ac:dyDescent="0.25">
      <c r="B3" s="250" t="s">
        <v>18</v>
      </c>
      <c r="C3" s="250"/>
      <c r="D3" s="250"/>
      <c r="E3" s="250"/>
      <c r="F3" s="250"/>
      <c r="G3" s="250"/>
    </row>
    <row r="4" spans="1:12" ht="13.5" thickBot="1" x14ac:dyDescent="0.25">
      <c r="B4" s="251"/>
      <c r="C4" s="251"/>
      <c r="D4" s="251"/>
      <c r="E4" s="251"/>
      <c r="F4" s="251"/>
      <c r="G4" s="251"/>
    </row>
    <row r="5" spans="1:12" ht="15" x14ac:dyDescent="0.2">
      <c r="B5" s="26" t="s">
        <v>0</v>
      </c>
      <c r="C5" s="13" t="s">
        <v>1</v>
      </c>
      <c r="D5" s="252"/>
      <c r="E5" s="252"/>
      <c r="F5" s="252"/>
      <c r="G5" s="8">
        <f>+G23</f>
        <v>0</v>
      </c>
    </row>
    <row r="6" spans="1:12" ht="15" x14ac:dyDescent="0.2">
      <c r="B6" s="27" t="s">
        <v>2</v>
      </c>
      <c r="C6" s="14" t="s">
        <v>30</v>
      </c>
      <c r="D6" s="245"/>
      <c r="E6" s="245"/>
      <c r="F6" s="245"/>
      <c r="G6" s="9">
        <f>G41</f>
        <v>0</v>
      </c>
    </row>
    <row r="7" spans="1:12" s="18" customFormat="1" ht="15" x14ac:dyDescent="0.2">
      <c r="A7" s="25"/>
      <c r="B7" s="27" t="s">
        <v>4</v>
      </c>
      <c r="C7" s="14" t="s">
        <v>3</v>
      </c>
      <c r="D7" s="245"/>
      <c r="E7" s="245"/>
      <c r="F7" s="245"/>
      <c r="G7" s="9">
        <f>+G92</f>
        <v>0</v>
      </c>
      <c r="I7"/>
      <c r="J7"/>
      <c r="K7"/>
      <c r="L7"/>
    </row>
    <row r="8" spans="1:12" s="18" customFormat="1" ht="15" x14ac:dyDescent="0.2">
      <c r="A8" s="25"/>
      <c r="B8" s="27" t="s">
        <v>6</v>
      </c>
      <c r="C8" s="14" t="s">
        <v>5</v>
      </c>
      <c r="D8" s="245"/>
      <c r="E8" s="245"/>
      <c r="F8" s="245"/>
      <c r="G8" s="9">
        <f>+G132</f>
        <v>0</v>
      </c>
      <c r="I8"/>
      <c r="J8"/>
      <c r="K8"/>
      <c r="L8"/>
    </row>
    <row r="9" spans="1:12" s="18" customFormat="1" ht="15.75" thickBot="1" x14ac:dyDescent="0.25">
      <c r="A9" s="25"/>
      <c r="B9" s="28" t="s">
        <v>16</v>
      </c>
      <c r="C9" s="15" t="s">
        <v>7</v>
      </c>
      <c r="D9" s="246"/>
      <c r="E9" s="246"/>
      <c r="F9" s="246"/>
      <c r="G9" s="10">
        <f>+G154</f>
        <v>0</v>
      </c>
      <c r="I9"/>
      <c r="J9"/>
      <c r="K9"/>
      <c r="L9"/>
    </row>
    <row r="10" spans="1:12" s="18" customFormat="1" ht="16.5" thickTop="1" thickBot="1" x14ac:dyDescent="0.25">
      <c r="A10" s="25"/>
      <c r="B10" s="32"/>
      <c r="C10" s="33" t="s">
        <v>24</v>
      </c>
      <c r="D10" s="247"/>
      <c r="E10" s="247"/>
      <c r="F10" s="247"/>
      <c r="G10" s="34">
        <f>SUM(G5:G9)</f>
        <v>0</v>
      </c>
      <c r="I10"/>
      <c r="J10"/>
      <c r="K10"/>
      <c r="L10"/>
    </row>
    <row r="11" spans="1:12" s="18" customFormat="1" x14ac:dyDescent="0.2">
      <c r="A11" s="25"/>
      <c r="B11" s="29" t="s">
        <v>0</v>
      </c>
      <c r="C11" s="11" t="s">
        <v>8</v>
      </c>
      <c r="D11"/>
      <c r="E11" s="2"/>
      <c r="F11" s="2"/>
      <c r="G11" s="2"/>
      <c r="I11"/>
      <c r="J11"/>
      <c r="K11"/>
      <c r="L11"/>
    </row>
    <row r="12" spans="1:12" ht="15" x14ac:dyDescent="0.2">
      <c r="B12" s="56"/>
    </row>
    <row r="13" spans="1:12" s="18" customFormat="1" ht="15.75" customHeight="1" x14ac:dyDescent="0.25">
      <c r="A13" s="25"/>
      <c r="B13" s="56">
        <v>1</v>
      </c>
      <c r="C13" s="44" t="s">
        <v>25</v>
      </c>
      <c r="D13" s="38" t="s">
        <v>9</v>
      </c>
      <c r="E13" s="45">
        <v>584.5</v>
      </c>
      <c r="F13" s="39"/>
      <c r="G13" s="45">
        <f>+E13*F13</f>
        <v>0</v>
      </c>
      <c r="I13"/>
      <c r="J13"/>
      <c r="K13"/>
      <c r="L13"/>
    </row>
    <row r="14" spans="1:12" s="18" customFormat="1" ht="15" x14ac:dyDescent="0.2">
      <c r="A14" s="25"/>
      <c r="B14" s="56"/>
      <c r="C14" s="43"/>
      <c r="D14" s="40"/>
      <c r="E14" s="41"/>
      <c r="F14" s="42"/>
      <c r="G14" s="41"/>
      <c r="I14"/>
      <c r="J14"/>
      <c r="K14"/>
      <c r="L14"/>
    </row>
    <row r="15" spans="1:12" s="18" customFormat="1" ht="30" x14ac:dyDescent="0.25">
      <c r="A15" s="25"/>
      <c r="B15" s="56">
        <v>2</v>
      </c>
      <c r="C15" s="44" t="s">
        <v>17</v>
      </c>
      <c r="D15" s="38" t="s">
        <v>10</v>
      </c>
      <c r="E15" s="45">
        <v>25</v>
      </c>
      <c r="F15" s="39"/>
      <c r="G15" s="45">
        <f>+E15*F15</f>
        <v>0</v>
      </c>
      <c r="I15"/>
      <c r="J15"/>
      <c r="K15"/>
      <c r="L15"/>
    </row>
    <row r="16" spans="1:12" s="18" customFormat="1" ht="15" x14ac:dyDescent="0.25">
      <c r="A16" s="25"/>
      <c r="B16" s="56"/>
      <c r="C16" s="44"/>
      <c r="D16" s="38"/>
      <c r="E16" s="45"/>
      <c r="F16" s="39"/>
      <c r="G16" s="45"/>
      <c r="I16"/>
      <c r="J16"/>
      <c r="K16"/>
      <c r="L16"/>
    </row>
    <row r="17" spans="1:12" s="18" customFormat="1" ht="165" x14ac:dyDescent="0.25">
      <c r="A17" s="25"/>
      <c r="B17" s="56">
        <v>3</v>
      </c>
      <c r="C17" s="44" t="s">
        <v>64</v>
      </c>
      <c r="D17" s="38" t="s">
        <v>27</v>
      </c>
      <c r="E17" s="45">
        <v>1</v>
      </c>
      <c r="F17" s="39"/>
      <c r="G17" s="45">
        <f>+E17*F17</f>
        <v>0</v>
      </c>
      <c r="I17"/>
      <c r="J17"/>
      <c r="K17"/>
      <c r="L17"/>
    </row>
    <row r="18" spans="1:12" s="18" customFormat="1" ht="15" x14ac:dyDescent="0.25">
      <c r="A18" s="25"/>
      <c r="B18" s="56"/>
      <c r="C18" s="44"/>
      <c r="D18" s="38"/>
      <c r="E18" s="45"/>
      <c r="F18" s="39"/>
      <c r="G18" s="45"/>
      <c r="I18"/>
      <c r="J18"/>
      <c r="K18"/>
      <c r="L18"/>
    </row>
    <row r="19" spans="1:12" s="18" customFormat="1" ht="60" x14ac:dyDescent="0.25">
      <c r="A19" s="25"/>
      <c r="B19" s="56">
        <v>4</v>
      </c>
      <c r="C19" s="58" t="s">
        <v>67</v>
      </c>
      <c r="D19" s="38" t="s">
        <v>27</v>
      </c>
      <c r="E19" s="45">
        <v>0.16</v>
      </c>
      <c r="F19" s="39"/>
      <c r="G19" s="45">
        <f>+E19*F19</f>
        <v>0</v>
      </c>
      <c r="I19"/>
      <c r="J19"/>
      <c r="K19"/>
      <c r="L19"/>
    </row>
    <row r="20" spans="1:12" s="18" customFormat="1" ht="15" x14ac:dyDescent="0.25">
      <c r="A20" s="25"/>
      <c r="B20" s="56"/>
      <c r="C20" s="44"/>
      <c r="D20" s="38"/>
      <c r="E20" s="45"/>
      <c r="F20" s="39"/>
      <c r="G20" s="45"/>
      <c r="I20"/>
      <c r="J20"/>
      <c r="K20"/>
      <c r="L20"/>
    </row>
    <row r="21" spans="1:12" s="18" customFormat="1" ht="45" x14ac:dyDescent="0.25">
      <c r="A21" s="25"/>
      <c r="B21" s="56">
        <v>5</v>
      </c>
      <c r="C21" s="44" t="s">
        <v>35</v>
      </c>
      <c r="D21" s="38" t="s">
        <v>27</v>
      </c>
      <c r="E21" s="45">
        <f>E19</f>
        <v>0.16</v>
      </c>
      <c r="F21" s="39"/>
      <c r="G21" s="45">
        <f>+E21*F21</f>
        <v>0</v>
      </c>
      <c r="I21"/>
      <c r="J21"/>
      <c r="K21"/>
      <c r="L21"/>
    </row>
    <row r="22" spans="1:12" s="18" customFormat="1" ht="10.5" customHeight="1" x14ac:dyDescent="0.2">
      <c r="A22" s="25"/>
      <c r="B22" s="56"/>
      <c r="C22" s="30"/>
      <c r="D22"/>
      <c r="E22" s="2"/>
      <c r="F22" s="4"/>
      <c r="G22" s="5"/>
      <c r="I22"/>
      <c r="J22"/>
      <c r="K22"/>
      <c r="L22"/>
    </row>
    <row r="23" spans="1:12" s="18" customFormat="1" ht="15" x14ac:dyDescent="0.2">
      <c r="A23" s="25"/>
      <c r="B23" s="56"/>
      <c r="C23" s="16" t="s">
        <v>12</v>
      </c>
      <c r="D23" s="1"/>
      <c r="E23" s="3"/>
      <c r="F23" s="3"/>
      <c r="G23" s="7">
        <f>SUM(G13:G22)</f>
        <v>0</v>
      </c>
      <c r="I23"/>
      <c r="J23"/>
      <c r="K23"/>
      <c r="L23"/>
    </row>
    <row r="24" spans="1:12" s="18" customFormat="1" ht="15" x14ac:dyDescent="0.25">
      <c r="A24" s="25"/>
      <c r="B24" s="17"/>
      <c r="C24" s="21"/>
      <c r="D24" s="55"/>
      <c r="E24" s="23"/>
      <c r="F24" s="23"/>
      <c r="G24" s="24"/>
      <c r="I24"/>
      <c r="J24"/>
      <c r="K24"/>
      <c r="L24"/>
    </row>
    <row r="25" spans="1:12" s="18" customFormat="1" ht="15" x14ac:dyDescent="0.25">
      <c r="A25" s="25"/>
      <c r="B25" s="29" t="s">
        <v>2</v>
      </c>
      <c r="C25" s="21" t="s">
        <v>30</v>
      </c>
      <c r="D25" s="55"/>
      <c r="E25" s="23"/>
      <c r="F25" s="23"/>
      <c r="G25" s="24"/>
      <c r="I25"/>
      <c r="J25"/>
      <c r="K25"/>
      <c r="L25"/>
    </row>
    <row r="26" spans="1:12" s="18" customFormat="1" ht="15" x14ac:dyDescent="0.25">
      <c r="A26" s="25"/>
      <c r="B26" s="56"/>
      <c r="C26" s="21"/>
      <c r="D26" s="55"/>
      <c r="E26" s="23"/>
      <c r="F26" s="23"/>
      <c r="G26" s="24"/>
      <c r="I26"/>
      <c r="J26"/>
      <c r="K26"/>
      <c r="L26"/>
    </row>
    <row r="27" spans="1:12" s="18" customFormat="1" ht="30" x14ac:dyDescent="0.25">
      <c r="A27" s="25"/>
      <c r="B27" s="56">
        <v>1</v>
      </c>
      <c r="C27" s="52" t="s">
        <v>32</v>
      </c>
      <c r="D27" s="55" t="s">
        <v>9</v>
      </c>
      <c r="E27" s="66">
        <v>97</v>
      </c>
      <c r="F27" s="39"/>
      <c r="G27" s="45">
        <f>F27*E27</f>
        <v>0</v>
      </c>
      <c r="I27"/>
      <c r="J27"/>
      <c r="K27"/>
      <c r="L27"/>
    </row>
    <row r="28" spans="1:12" s="18" customFormat="1" ht="15" x14ac:dyDescent="0.25">
      <c r="A28" s="25"/>
      <c r="B28" s="56"/>
      <c r="C28" s="52"/>
      <c r="D28" s="55"/>
      <c r="E28" s="66"/>
      <c r="F28" s="39"/>
      <c r="G28" s="45"/>
      <c r="I28"/>
      <c r="J28"/>
      <c r="K28"/>
      <c r="L28"/>
    </row>
    <row r="29" spans="1:12" s="18" customFormat="1" ht="90" x14ac:dyDescent="0.25">
      <c r="A29" s="25"/>
      <c r="B29" s="56">
        <v>2</v>
      </c>
      <c r="C29" s="52" t="s">
        <v>42</v>
      </c>
      <c r="D29" s="38" t="s">
        <v>49</v>
      </c>
      <c r="E29" s="66">
        <v>1400</v>
      </c>
      <c r="F29" s="39"/>
      <c r="G29" s="45">
        <f>F29*E29</f>
        <v>0</v>
      </c>
      <c r="I29"/>
      <c r="J29"/>
      <c r="K29"/>
      <c r="L29"/>
    </row>
    <row r="30" spans="1:12" s="18" customFormat="1" ht="15" x14ac:dyDescent="0.25">
      <c r="A30" s="25"/>
      <c r="B30" s="56"/>
      <c r="C30" s="52"/>
      <c r="D30" s="38"/>
      <c r="E30" s="66"/>
      <c r="F30" s="39"/>
      <c r="G30" s="45"/>
      <c r="I30"/>
      <c r="J30"/>
      <c r="K30"/>
      <c r="L30"/>
    </row>
    <row r="31" spans="1:12" s="18" customFormat="1" ht="60" x14ac:dyDescent="0.25">
      <c r="A31" s="25"/>
      <c r="B31" s="56">
        <v>3</v>
      </c>
      <c r="C31" s="52" t="s">
        <v>246</v>
      </c>
      <c r="D31" s="38" t="s">
        <v>49</v>
      </c>
      <c r="E31" s="23">
        <v>71</v>
      </c>
      <c r="F31" s="39"/>
      <c r="G31" s="45">
        <f>F31*E31</f>
        <v>0</v>
      </c>
      <c r="I31"/>
      <c r="J31"/>
      <c r="K31"/>
      <c r="L31"/>
    </row>
    <row r="32" spans="1:12" s="18" customFormat="1" ht="15" x14ac:dyDescent="0.25">
      <c r="A32" s="25"/>
      <c r="B32" s="56"/>
      <c r="C32" s="52"/>
      <c r="D32" s="38"/>
      <c r="E32" s="66"/>
      <c r="F32" s="39"/>
      <c r="G32" s="45"/>
      <c r="I32"/>
      <c r="J32"/>
      <c r="K32"/>
      <c r="L32"/>
    </row>
    <row r="33" spans="1:12" s="18" customFormat="1" ht="30" x14ac:dyDescent="0.25">
      <c r="A33" s="25"/>
      <c r="B33" s="56">
        <v>4</v>
      </c>
      <c r="C33" s="52" t="s">
        <v>76</v>
      </c>
      <c r="D33" s="38" t="s">
        <v>49</v>
      </c>
      <c r="E33" s="66">
        <v>60</v>
      </c>
      <c r="F33" s="39"/>
      <c r="G33" s="45">
        <f t="shared" ref="G33:G39" si="0">F33*E33</f>
        <v>0</v>
      </c>
      <c r="I33"/>
      <c r="J33"/>
      <c r="K33"/>
      <c r="L33"/>
    </row>
    <row r="34" spans="1:12" s="18" customFormat="1" ht="15" x14ac:dyDescent="0.25">
      <c r="A34" s="25"/>
      <c r="B34" s="56"/>
      <c r="C34" s="52"/>
      <c r="D34" s="38"/>
      <c r="E34" s="66"/>
      <c r="F34" s="39"/>
      <c r="G34" s="45"/>
      <c r="I34"/>
      <c r="J34"/>
      <c r="K34"/>
      <c r="L34"/>
    </row>
    <row r="35" spans="1:12" s="18" customFormat="1" ht="60" x14ac:dyDescent="0.25">
      <c r="A35" s="25"/>
      <c r="B35" s="56">
        <v>5</v>
      </c>
      <c r="C35" s="60" t="s">
        <v>78</v>
      </c>
      <c r="D35" s="38" t="s">
        <v>10</v>
      </c>
      <c r="E35" s="66">
        <v>3</v>
      </c>
      <c r="F35" s="39"/>
      <c r="G35" s="45">
        <f t="shared" si="0"/>
        <v>0</v>
      </c>
      <c r="I35"/>
      <c r="J35"/>
      <c r="K35"/>
      <c r="L35"/>
    </row>
    <row r="36" spans="1:12" s="18" customFormat="1" ht="16.5" x14ac:dyDescent="0.3">
      <c r="A36" s="25"/>
      <c r="B36" s="56"/>
      <c r="C36" s="60"/>
      <c r="D36" s="59"/>
      <c r="E36" s="66"/>
      <c r="F36" s="39"/>
      <c r="G36" s="45"/>
      <c r="I36"/>
      <c r="J36"/>
      <c r="K36"/>
      <c r="L36"/>
    </row>
    <row r="37" spans="1:12" s="18" customFormat="1" ht="60" x14ac:dyDescent="0.25">
      <c r="A37" s="25"/>
      <c r="B37" s="56">
        <v>6</v>
      </c>
      <c r="C37" s="60" t="s">
        <v>77</v>
      </c>
      <c r="D37" s="38" t="s">
        <v>10</v>
      </c>
      <c r="E37" s="66">
        <v>3</v>
      </c>
      <c r="F37" s="39"/>
      <c r="G37" s="45">
        <f t="shared" si="0"/>
        <v>0</v>
      </c>
      <c r="I37"/>
      <c r="J37"/>
      <c r="K37"/>
      <c r="L37"/>
    </row>
    <row r="38" spans="1:12" s="18" customFormat="1" ht="16.5" x14ac:dyDescent="0.3">
      <c r="A38" s="25"/>
      <c r="B38" s="56"/>
      <c r="C38" s="60"/>
      <c r="D38" s="59"/>
      <c r="E38" s="66"/>
      <c r="F38" s="39"/>
      <c r="G38" s="45"/>
      <c r="I38"/>
      <c r="J38"/>
      <c r="K38"/>
      <c r="L38"/>
    </row>
    <row r="39" spans="1:12" s="18" customFormat="1" ht="75" x14ac:dyDescent="0.25">
      <c r="A39" s="25"/>
      <c r="B39" s="56">
        <v>7</v>
      </c>
      <c r="C39" s="60" t="s">
        <v>79</v>
      </c>
      <c r="D39" s="38" t="s">
        <v>48</v>
      </c>
      <c r="E39" s="66">
        <v>7</v>
      </c>
      <c r="F39" s="39"/>
      <c r="G39" s="45">
        <f t="shared" si="0"/>
        <v>0</v>
      </c>
      <c r="I39"/>
      <c r="J39"/>
      <c r="K39"/>
      <c r="L39"/>
    </row>
    <row r="40" spans="1:12" s="18" customFormat="1" ht="15" x14ac:dyDescent="0.25">
      <c r="A40" s="25"/>
      <c r="B40" s="56"/>
      <c r="C40" s="52"/>
      <c r="D40" s="38"/>
      <c r="E40" s="66"/>
      <c r="F40" s="39"/>
      <c r="G40" s="45"/>
      <c r="I40"/>
      <c r="J40"/>
      <c r="K40"/>
      <c r="L40"/>
    </row>
    <row r="41" spans="1:12" s="18" customFormat="1" x14ac:dyDescent="0.2">
      <c r="A41" s="25"/>
      <c r="B41" s="17"/>
      <c r="C41" s="16" t="s">
        <v>31</v>
      </c>
      <c r="D41" s="1"/>
      <c r="E41" s="3"/>
      <c r="F41" s="3"/>
      <c r="G41" s="7">
        <f>SUM(G27:G40)</f>
        <v>0</v>
      </c>
      <c r="I41"/>
      <c r="J41"/>
      <c r="K41"/>
      <c r="L41"/>
    </row>
    <row r="42" spans="1:12" s="18" customFormat="1" ht="15" x14ac:dyDescent="0.25">
      <c r="A42" s="25"/>
      <c r="B42" s="17"/>
      <c r="C42" s="21"/>
      <c r="D42" s="22"/>
      <c r="E42" s="23"/>
      <c r="F42" s="23"/>
      <c r="G42" s="45"/>
      <c r="I42"/>
      <c r="J42"/>
      <c r="K42"/>
      <c r="L42"/>
    </row>
    <row r="43" spans="1:12" s="18" customFormat="1" ht="15" x14ac:dyDescent="0.25">
      <c r="A43" s="25"/>
      <c r="B43" s="29" t="s">
        <v>4</v>
      </c>
      <c r="C43" s="11" t="s">
        <v>11</v>
      </c>
      <c r="D43"/>
      <c r="E43" s="2"/>
      <c r="F43" s="2"/>
      <c r="G43" s="45"/>
      <c r="I43"/>
      <c r="J43"/>
      <c r="K43"/>
      <c r="L43"/>
    </row>
    <row r="44" spans="1:12" s="18" customFormat="1" ht="15" x14ac:dyDescent="0.25">
      <c r="A44" s="25"/>
      <c r="B44" s="57"/>
      <c r="C44" s="11"/>
      <c r="D44"/>
      <c r="E44" s="2"/>
      <c r="F44" s="2"/>
      <c r="G44" s="45"/>
      <c r="I44"/>
      <c r="J44"/>
      <c r="K44"/>
      <c r="L44"/>
    </row>
    <row r="45" spans="1:12" s="18" customFormat="1" ht="31.5" customHeight="1" x14ac:dyDescent="0.25">
      <c r="A45" s="25"/>
      <c r="B45" s="56">
        <v>1</v>
      </c>
      <c r="C45" s="52" t="s">
        <v>37</v>
      </c>
      <c r="D45" s="38" t="s">
        <v>19</v>
      </c>
      <c r="E45" s="45">
        <v>45.5</v>
      </c>
      <c r="F45" s="39"/>
      <c r="G45" s="45">
        <f>F45*E45</f>
        <v>0</v>
      </c>
      <c r="I45"/>
      <c r="J45"/>
      <c r="K45"/>
      <c r="L45"/>
    </row>
    <row r="46" spans="1:12" ht="15" x14ac:dyDescent="0.25">
      <c r="B46" s="56"/>
      <c r="G46" s="45"/>
    </row>
    <row r="47" spans="1:12" ht="90" x14ac:dyDescent="0.25">
      <c r="B47" s="56">
        <v>2</v>
      </c>
      <c r="C47" s="44" t="s">
        <v>80</v>
      </c>
      <c r="D47" s="47"/>
      <c r="E47" s="48"/>
      <c r="F47" s="49"/>
      <c r="G47" s="45"/>
    </row>
    <row r="48" spans="1:12" ht="18" x14ac:dyDescent="0.25">
      <c r="B48" s="56"/>
      <c r="C48" s="44" t="s">
        <v>51</v>
      </c>
      <c r="D48" s="38" t="s">
        <v>48</v>
      </c>
      <c r="E48" s="45">
        <f>ROUND(0.3*H48,1)</f>
        <v>327.60000000000002</v>
      </c>
      <c r="F48" s="39"/>
      <c r="G48" s="45">
        <f>F48*E48</f>
        <v>0</v>
      </c>
      <c r="H48" s="18">
        <v>1092</v>
      </c>
    </row>
    <row r="49" spans="2:10" ht="15" x14ac:dyDescent="0.25">
      <c r="B49" s="56"/>
      <c r="C49" s="46"/>
      <c r="D49" s="38"/>
      <c r="E49" s="45"/>
      <c r="F49" s="39"/>
      <c r="G49" s="45"/>
      <c r="J49" s="18"/>
    </row>
    <row r="50" spans="2:10" ht="18" x14ac:dyDescent="0.25">
      <c r="B50" s="56"/>
      <c r="C50" s="44" t="s">
        <v>56</v>
      </c>
      <c r="D50" s="38" t="s">
        <v>48</v>
      </c>
      <c r="E50" s="45">
        <f>ROUND(0.6*H48,1)</f>
        <v>655.20000000000005</v>
      </c>
      <c r="F50" s="39"/>
      <c r="G50" s="45">
        <f>F50*E50</f>
        <v>0</v>
      </c>
      <c r="I50" s="18"/>
      <c r="J50" s="18"/>
    </row>
    <row r="51" spans="2:10" ht="15" x14ac:dyDescent="0.25">
      <c r="B51" s="56"/>
      <c r="C51" s="44"/>
      <c r="D51" s="38"/>
      <c r="E51" s="45"/>
      <c r="F51" s="39"/>
      <c r="G51" s="45"/>
      <c r="I51" s="18"/>
      <c r="J51" s="18"/>
    </row>
    <row r="52" spans="2:10" ht="18" x14ac:dyDescent="0.25">
      <c r="B52" s="56"/>
      <c r="C52" s="44" t="s">
        <v>55</v>
      </c>
      <c r="D52" s="38" t="s">
        <v>48</v>
      </c>
      <c r="E52" s="45">
        <f>ROUND(0.1*H48,1)</f>
        <v>109.2</v>
      </c>
      <c r="F52" s="39"/>
      <c r="G52" s="45">
        <f>F52*E52</f>
        <v>0</v>
      </c>
      <c r="I52" s="18"/>
      <c r="J52" s="18"/>
    </row>
    <row r="53" spans="2:10" ht="15" x14ac:dyDescent="0.25">
      <c r="B53" s="56"/>
      <c r="C53" s="44"/>
      <c r="D53" s="38"/>
      <c r="E53" s="45"/>
      <c r="F53" s="39"/>
      <c r="G53" s="45"/>
      <c r="I53" s="18"/>
      <c r="J53" s="18"/>
    </row>
    <row r="54" spans="2:10" ht="60" x14ac:dyDescent="0.25">
      <c r="B54" s="56">
        <v>3</v>
      </c>
      <c r="C54" s="44" t="s">
        <v>82</v>
      </c>
      <c r="D54" s="38"/>
      <c r="E54" s="45"/>
      <c r="F54" s="39"/>
      <c r="G54" s="45"/>
      <c r="I54" s="18"/>
      <c r="J54" s="18"/>
    </row>
    <row r="55" spans="2:10" ht="18" x14ac:dyDescent="0.25">
      <c r="B55" s="56"/>
      <c r="C55" s="44" t="s">
        <v>51</v>
      </c>
      <c r="D55" s="38" t="s">
        <v>48</v>
      </c>
      <c r="E55" s="45">
        <f>ROUND(0.3*H55,1)</f>
        <v>90.6</v>
      </c>
      <c r="F55" s="37"/>
      <c r="G55" s="45">
        <f>F55*E55</f>
        <v>0</v>
      </c>
      <c r="H55" s="18">
        <v>302</v>
      </c>
      <c r="I55" s="18"/>
      <c r="J55" s="18"/>
    </row>
    <row r="56" spans="2:10" ht="15" x14ac:dyDescent="0.25">
      <c r="B56" s="56"/>
      <c r="C56" s="46"/>
      <c r="D56" s="38"/>
      <c r="E56" s="45"/>
      <c r="F56" s="37"/>
      <c r="G56" s="45"/>
      <c r="I56" s="18"/>
      <c r="J56" s="18"/>
    </row>
    <row r="57" spans="2:10" ht="18" x14ac:dyDescent="0.25">
      <c r="B57" s="56"/>
      <c r="C57" s="44" t="s">
        <v>56</v>
      </c>
      <c r="D57" s="38" t="s">
        <v>48</v>
      </c>
      <c r="E57" s="45">
        <f>ROUND(0.6*H55,1)</f>
        <v>181.2</v>
      </c>
      <c r="F57" s="37"/>
      <c r="G57" s="45">
        <f>F57*E57</f>
        <v>0</v>
      </c>
      <c r="I57" s="18"/>
      <c r="J57" s="18"/>
    </row>
    <row r="58" spans="2:10" ht="15" x14ac:dyDescent="0.25">
      <c r="B58" s="56"/>
      <c r="C58" s="44"/>
      <c r="D58" s="38"/>
      <c r="E58" s="45"/>
      <c r="F58" s="37"/>
      <c r="G58" s="45"/>
      <c r="I58" s="18"/>
      <c r="J58" s="18"/>
    </row>
    <row r="59" spans="2:10" ht="18" x14ac:dyDescent="0.25">
      <c r="B59" s="56"/>
      <c r="C59" s="44" t="s">
        <v>55</v>
      </c>
      <c r="D59" s="38" t="s">
        <v>48</v>
      </c>
      <c r="E59" s="45">
        <f>ROUND(0.1*H55,1)</f>
        <v>30.2</v>
      </c>
      <c r="F59" s="37"/>
      <c r="G59" s="45">
        <f>F59*E59</f>
        <v>0</v>
      </c>
      <c r="I59" s="18"/>
      <c r="J59" s="18"/>
    </row>
    <row r="60" spans="2:10" ht="15" x14ac:dyDescent="0.25">
      <c r="B60" s="56"/>
      <c r="C60" s="44"/>
      <c r="D60" s="38"/>
      <c r="E60" s="45"/>
      <c r="F60" s="37"/>
      <c r="G60" s="45"/>
      <c r="I60" s="18"/>
      <c r="J60" s="18"/>
    </row>
    <row r="61" spans="2:10" ht="90" x14ac:dyDescent="0.25">
      <c r="B61" s="56">
        <v>4</v>
      </c>
      <c r="C61" s="44" t="s">
        <v>85</v>
      </c>
      <c r="D61" s="47"/>
      <c r="E61" s="45"/>
      <c r="F61" s="37"/>
      <c r="G61" s="45"/>
      <c r="I61" s="18"/>
      <c r="J61" s="18"/>
    </row>
    <row r="62" spans="2:10" ht="18" x14ac:dyDescent="0.25">
      <c r="B62" s="56"/>
      <c r="C62" s="44" t="s">
        <v>51</v>
      </c>
      <c r="D62" s="38" t="s">
        <v>48</v>
      </c>
      <c r="E62" s="45">
        <f>ROUND(0.3*H62,1)</f>
        <v>6.8</v>
      </c>
      <c r="F62" s="39"/>
      <c r="G62" s="45">
        <f>F62*E62</f>
        <v>0</v>
      </c>
      <c r="H62" s="18">
        <v>22.5</v>
      </c>
      <c r="I62" s="18"/>
      <c r="J62" s="18"/>
    </row>
    <row r="63" spans="2:10" ht="15" x14ac:dyDescent="0.25">
      <c r="B63" s="56"/>
      <c r="C63" s="46"/>
      <c r="D63" s="38"/>
      <c r="E63" s="45"/>
      <c r="F63" s="39"/>
      <c r="G63" s="45"/>
      <c r="I63" s="18"/>
      <c r="J63" s="18"/>
    </row>
    <row r="64" spans="2:10" ht="18" x14ac:dyDescent="0.25">
      <c r="B64" s="56"/>
      <c r="C64" s="44" t="s">
        <v>84</v>
      </c>
      <c r="D64" s="38" t="s">
        <v>48</v>
      </c>
      <c r="E64" s="45">
        <f>ROUND(0.2*H62,1)</f>
        <v>4.5</v>
      </c>
      <c r="F64" s="39"/>
      <c r="G64" s="45">
        <f>F64*E64</f>
        <v>0</v>
      </c>
      <c r="I64" s="18"/>
      <c r="J64" s="18"/>
    </row>
    <row r="65" spans="2:10" ht="15" x14ac:dyDescent="0.25">
      <c r="B65" s="56"/>
      <c r="C65" s="44"/>
      <c r="D65" s="38"/>
      <c r="E65" s="45"/>
      <c r="F65" s="39"/>
      <c r="G65" s="45"/>
      <c r="I65" s="18"/>
      <c r="J65" s="18"/>
    </row>
    <row r="66" spans="2:10" ht="18" x14ac:dyDescent="0.25">
      <c r="B66" s="56"/>
      <c r="C66" s="44" t="s">
        <v>83</v>
      </c>
      <c r="D66" s="38" t="s">
        <v>48</v>
      </c>
      <c r="E66" s="45">
        <f>ROUND(0.5*H62,1)</f>
        <v>11.3</v>
      </c>
      <c r="F66" s="39"/>
      <c r="G66" s="45">
        <f>F66*E66</f>
        <v>0</v>
      </c>
      <c r="I66" s="18"/>
      <c r="J66" s="18"/>
    </row>
    <row r="67" spans="2:10" ht="15" x14ac:dyDescent="0.25">
      <c r="B67" s="56"/>
      <c r="C67" s="44"/>
      <c r="D67" s="38"/>
      <c r="E67" s="45"/>
      <c r="F67" s="37"/>
      <c r="G67" s="45"/>
      <c r="I67" s="18"/>
      <c r="J67" s="18"/>
    </row>
    <row r="68" spans="2:10" ht="60" x14ac:dyDescent="0.25">
      <c r="B68" s="56">
        <v>5</v>
      </c>
      <c r="C68" s="44" t="s">
        <v>57</v>
      </c>
      <c r="D68" s="38" t="s">
        <v>9</v>
      </c>
      <c r="E68" s="45">
        <v>60</v>
      </c>
      <c r="F68" s="37"/>
      <c r="G68" s="45">
        <f>F68*E68</f>
        <v>0</v>
      </c>
      <c r="I68" s="18"/>
      <c r="J68" s="18"/>
    </row>
    <row r="69" spans="2:10" ht="15" x14ac:dyDescent="0.25">
      <c r="B69" s="56"/>
      <c r="C69" s="44"/>
      <c r="D69" s="38"/>
      <c r="E69" s="45"/>
      <c r="F69" s="37"/>
      <c r="G69" s="45"/>
      <c r="I69" s="18"/>
      <c r="J69" s="18"/>
    </row>
    <row r="70" spans="2:10" ht="30" x14ac:dyDescent="0.25">
      <c r="B70" s="56">
        <v>6</v>
      </c>
      <c r="C70" s="44" t="s">
        <v>86</v>
      </c>
      <c r="D70" s="38" t="s">
        <v>49</v>
      </c>
      <c r="E70" s="45">
        <v>506</v>
      </c>
      <c r="F70" s="39"/>
      <c r="G70" s="45">
        <f>F70*E70</f>
        <v>0</v>
      </c>
    </row>
    <row r="71" spans="2:10" ht="15" x14ac:dyDescent="0.25">
      <c r="B71" s="56"/>
      <c r="C71" s="44"/>
      <c r="D71" s="38"/>
      <c r="E71" s="45"/>
      <c r="F71" s="39"/>
      <c r="G71" s="45"/>
    </row>
    <row r="72" spans="2:10" ht="30" x14ac:dyDescent="0.25">
      <c r="B72" s="56">
        <v>7</v>
      </c>
      <c r="C72" s="44" t="s">
        <v>87</v>
      </c>
      <c r="D72" s="38" t="s">
        <v>49</v>
      </c>
      <c r="E72" s="45">
        <v>16</v>
      </c>
      <c r="F72" s="39"/>
      <c r="G72" s="45">
        <f>F72*E72</f>
        <v>0</v>
      </c>
    </row>
    <row r="73" spans="2:10" ht="15" x14ac:dyDescent="0.25">
      <c r="B73" s="56"/>
      <c r="C73" s="44"/>
      <c r="D73" s="38"/>
      <c r="E73" s="45"/>
      <c r="F73" s="39"/>
      <c r="G73" s="45"/>
    </row>
    <row r="74" spans="2:10" ht="60" x14ac:dyDescent="0.25">
      <c r="B74" s="56">
        <v>8</v>
      </c>
      <c r="C74" s="44" t="s">
        <v>254</v>
      </c>
      <c r="D74" s="38" t="s">
        <v>48</v>
      </c>
      <c r="E74" s="45">
        <v>233</v>
      </c>
      <c r="F74" s="39"/>
      <c r="G74" s="45">
        <f>F74*E74</f>
        <v>0</v>
      </c>
    </row>
    <row r="75" spans="2:10" ht="15" x14ac:dyDescent="0.25">
      <c r="B75" s="56"/>
      <c r="C75" s="44"/>
      <c r="D75" s="38"/>
      <c r="E75" s="45"/>
      <c r="F75" s="39"/>
      <c r="G75" s="45"/>
    </row>
    <row r="76" spans="2:10" ht="75" x14ac:dyDescent="0.25">
      <c r="B76" s="56">
        <v>9</v>
      </c>
      <c r="C76" s="44" t="s">
        <v>248</v>
      </c>
      <c r="D76" s="38" t="s">
        <v>48</v>
      </c>
      <c r="E76" s="45">
        <v>670.5</v>
      </c>
      <c r="F76" s="39"/>
      <c r="G76" s="45">
        <f>+E76*F76</f>
        <v>0</v>
      </c>
      <c r="H76" s="35"/>
    </row>
    <row r="77" spans="2:10" ht="15" x14ac:dyDescent="0.25">
      <c r="B77" s="56"/>
      <c r="C77" s="44"/>
      <c r="D77" s="38"/>
      <c r="E77" s="45"/>
      <c r="F77" s="39"/>
      <c r="G77" s="45"/>
      <c r="H77" s="35"/>
    </row>
    <row r="78" spans="2:10" ht="60" x14ac:dyDescent="0.25">
      <c r="B78" s="56">
        <v>10</v>
      </c>
      <c r="C78" s="44" t="s">
        <v>249</v>
      </c>
      <c r="D78" s="38" t="s">
        <v>48</v>
      </c>
      <c r="E78" s="45">
        <v>201</v>
      </c>
      <c r="F78" s="39"/>
      <c r="G78" s="45">
        <f>+E78*F78</f>
        <v>0</v>
      </c>
      <c r="H78" s="35"/>
    </row>
    <row r="79" spans="2:10" ht="15" x14ac:dyDescent="0.25">
      <c r="B79" s="56"/>
      <c r="C79" s="44"/>
      <c r="D79" s="38"/>
      <c r="E79" s="45"/>
      <c r="F79" s="39"/>
      <c r="G79" s="45"/>
      <c r="H79" s="35"/>
    </row>
    <row r="80" spans="2:10" ht="30.75" customHeight="1" x14ac:dyDescent="0.25">
      <c r="B80" s="56">
        <v>11</v>
      </c>
      <c r="C80" s="44" t="s">
        <v>40</v>
      </c>
      <c r="D80" s="22" t="s">
        <v>19</v>
      </c>
      <c r="E80" s="23">
        <v>252.5</v>
      </c>
      <c r="F80" s="36"/>
      <c r="G80" s="45">
        <f t="shared" ref="G80:G90" si="1">+E80*F80</f>
        <v>0</v>
      </c>
      <c r="H80" s="35"/>
    </row>
    <row r="81" spans="2:8" ht="15" x14ac:dyDescent="0.25">
      <c r="B81" s="56"/>
      <c r="C81" s="44"/>
      <c r="D81" s="22"/>
      <c r="E81" s="23"/>
      <c r="F81" s="36"/>
      <c r="G81" s="45"/>
      <c r="H81" s="35"/>
    </row>
    <row r="82" spans="2:8" ht="45" x14ac:dyDescent="0.25">
      <c r="B82" s="56">
        <v>12</v>
      </c>
      <c r="C82" s="44" t="s">
        <v>88</v>
      </c>
      <c r="D82" s="22" t="s">
        <v>19</v>
      </c>
      <c r="E82" s="23">
        <v>24</v>
      </c>
      <c r="F82" s="36"/>
      <c r="G82" s="45">
        <f t="shared" si="1"/>
        <v>0</v>
      </c>
      <c r="H82" s="35"/>
    </row>
    <row r="83" spans="2:8" ht="15" x14ac:dyDescent="0.25">
      <c r="B83" s="56"/>
      <c r="C83" s="44"/>
      <c r="D83" s="22"/>
      <c r="E83" s="23"/>
      <c r="F83" s="36"/>
      <c r="G83" s="45"/>
      <c r="H83" s="35"/>
    </row>
    <row r="84" spans="2:8" ht="45" x14ac:dyDescent="0.25">
      <c r="B84" s="56">
        <v>13</v>
      </c>
      <c r="C84" s="44" t="s">
        <v>68</v>
      </c>
      <c r="D84" s="22" t="s">
        <v>19</v>
      </c>
      <c r="E84" s="23">
        <v>4</v>
      </c>
      <c r="F84" s="36"/>
      <c r="G84" s="45">
        <f t="shared" si="1"/>
        <v>0</v>
      </c>
      <c r="H84" s="35"/>
    </row>
    <row r="85" spans="2:8" ht="15" x14ac:dyDescent="0.25">
      <c r="B85" s="56"/>
      <c r="C85" s="44"/>
      <c r="D85" s="22"/>
      <c r="E85" s="23"/>
      <c r="F85" s="36"/>
      <c r="G85" s="45"/>
      <c r="H85" s="35"/>
    </row>
    <row r="86" spans="2:8" ht="45" x14ac:dyDescent="0.25">
      <c r="B86" s="56">
        <v>14</v>
      </c>
      <c r="C86" s="44" t="s">
        <v>29</v>
      </c>
      <c r="D86" s="22" t="s">
        <v>19</v>
      </c>
      <c r="E86" s="23">
        <f>ROUND((E55+E57+E59)*1.3-(E80+E82)*1.05,1)</f>
        <v>102.3</v>
      </c>
      <c r="F86" s="36"/>
      <c r="G86" s="45">
        <f t="shared" si="1"/>
        <v>0</v>
      </c>
      <c r="H86" s="35"/>
    </row>
    <row r="87" spans="2:8" ht="15" x14ac:dyDescent="0.25">
      <c r="B87" s="56"/>
      <c r="C87" s="44"/>
      <c r="D87" s="22"/>
      <c r="E87" s="23"/>
      <c r="F87" s="36"/>
      <c r="G87" s="45"/>
      <c r="H87" s="35"/>
    </row>
    <row r="88" spans="2:8" ht="30" x14ac:dyDescent="0.25">
      <c r="B88" s="56">
        <v>15</v>
      </c>
      <c r="C88" s="44" t="s">
        <v>36</v>
      </c>
      <c r="D88" s="22" t="s">
        <v>19</v>
      </c>
      <c r="E88" s="23">
        <f>E45</f>
        <v>45.5</v>
      </c>
      <c r="F88" s="36"/>
      <c r="G88" s="45">
        <f t="shared" si="1"/>
        <v>0</v>
      </c>
      <c r="H88" s="35"/>
    </row>
    <row r="89" spans="2:8" ht="15" x14ac:dyDescent="0.25">
      <c r="B89" s="56"/>
      <c r="C89" s="44"/>
      <c r="D89" s="22"/>
      <c r="E89" s="23"/>
      <c r="F89" s="36"/>
      <c r="G89" s="45"/>
      <c r="H89" s="35"/>
    </row>
    <row r="90" spans="2:8" ht="66" x14ac:dyDescent="0.25">
      <c r="B90" s="56">
        <v>16</v>
      </c>
      <c r="C90" s="44" t="s">
        <v>50</v>
      </c>
      <c r="D90" t="s">
        <v>20</v>
      </c>
      <c r="E90" s="23">
        <v>230</v>
      </c>
      <c r="F90" s="36"/>
      <c r="G90" s="45">
        <f t="shared" si="1"/>
        <v>0</v>
      </c>
      <c r="H90" s="35"/>
    </row>
    <row r="91" spans="2:8" ht="15" x14ac:dyDescent="0.25">
      <c r="B91" s="56"/>
      <c r="C91" s="44"/>
      <c r="E91" s="23"/>
      <c r="F91" s="36"/>
      <c r="G91" s="45"/>
      <c r="H91" s="35"/>
    </row>
    <row r="92" spans="2:8" x14ac:dyDescent="0.2">
      <c r="C92" s="16" t="s">
        <v>13</v>
      </c>
      <c r="D92" s="1"/>
      <c r="E92" s="3"/>
      <c r="F92" s="3"/>
      <c r="G92" s="7">
        <f>SUM(G45:G91)</f>
        <v>0</v>
      </c>
    </row>
    <row r="94" spans="2:8" x14ac:dyDescent="0.2">
      <c r="B94" s="29" t="s">
        <v>6</v>
      </c>
      <c r="C94" s="11" t="s">
        <v>5</v>
      </c>
    </row>
    <row r="95" spans="2:8" x14ac:dyDescent="0.2">
      <c r="B95" s="29"/>
      <c r="C95" s="11"/>
    </row>
    <row r="96" spans="2:8" ht="90" x14ac:dyDescent="0.25">
      <c r="B96" s="56">
        <v>1</v>
      </c>
      <c r="C96" s="44" t="s">
        <v>89</v>
      </c>
      <c r="D96" s="38" t="s">
        <v>9</v>
      </c>
      <c r="E96" s="45">
        <f>E13</f>
        <v>584.5</v>
      </c>
      <c r="F96" s="39"/>
      <c r="G96" s="45">
        <f>+E96*F96</f>
        <v>0</v>
      </c>
    </row>
    <row r="97" spans="2:7" ht="15" x14ac:dyDescent="0.25">
      <c r="B97" s="56"/>
      <c r="C97" s="44"/>
      <c r="D97" s="38"/>
      <c r="E97" s="45"/>
      <c r="F97" s="39"/>
      <c r="G97" s="45"/>
    </row>
    <row r="98" spans="2:7" ht="92.25" customHeight="1" x14ac:dyDescent="0.25">
      <c r="B98" s="56">
        <v>2</v>
      </c>
      <c r="C98" s="44" t="s">
        <v>38</v>
      </c>
      <c r="D98" s="38"/>
      <c r="F98" s="19"/>
      <c r="G98" s="45"/>
    </row>
    <row r="99" spans="2:7" ht="15" x14ac:dyDescent="0.25">
      <c r="B99" s="56"/>
      <c r="C99" s="50" t="s">
        <v>45</v>
      </c>
      <c r="D99" s="38" t="s">
        <v>10</v>
      </c>
      <c r="E99" s="2">
        <v>19</v>
      </c>
      <c r="F99" s="39"/>
      <c r="G99" s="45">
        <f>+E99*F99</f>
        <v>0</v>
      </c>
    </row>
    <row r="100" spans="2:7" ht="15" x14ac:dyDescent="0.25">
      <c r="B100" s="56"/>
      <c r="C100" s="50" t="s">
        <v>46</v>
      </c>
      <c r="D100" s="38" t="s">
        <v>10</v>
      </c>
      <c r="E100" s="2">
        <v>2</v>
      </c>
      <c r="F100" s="39"/>
      <c r="G100" s="45">
        <f>+E100*F100</f>
        <v>0</v>
      </c>
    </row>
    <row r="101" spans="2:7" ht="15" x14ac:dyDescent="0.25">
      <c r="B101" s="56"/>
      <c r="C101" s="50" t="s">
        <v>47</v>
      </c>
      <c r="D101" s="38" t="s">
        <v>10</v>
      </c>
      <c r="E101" s="2">
        <v>1</v>
      </c>
      <c r="F101" s="39"/>
      <c r="G101" s="45">
        <f>+E101*F101</f>
        <v>0</v>
      </c>
    </row>
    <row r="102" spans="2:7" ht="15" x14ac:dyDescent="0.25">
      <c r="B102" s="56"/>
      <c r="C102" s="50"/>
      <c r="D102" s="38"/>
      <c r="F102" s="39"/>
      <c r="G102" s="45"/>
    </row>
    <row r="103" spans="2:7" ht="90" x14ac:dyDescent="0.25">
      <c r="B103" s="56">
        <v>3</v>
      </c>
      <c r="C103" s="61" t="s">
        <v>134</v>
      </c>
      <c r="D103" s="62"/>
      <c r="F103" s="39"/>
      <c r="G103" s="45"/>
    </row>
    <row r="104" spans="2:7" ht="30" x14ac:dyDescent="0.25">
      <c r="B104" s="56"/>
      <c r="C104" s="61" t="s">
        <v>94</v>
      </c>
      <c r="D104" t="s">
        <v>19</v>
      </c>
      <c r="E104" s="2">
        <v>0.25</v>
      </c>
      <c r="F104" s="39"/>
      <c r="G104" s="45">
        <f t="shared" ref="G104:G122" si="2">+E104*F104</f>
        <v>0</v>
      </c>
    </row>
    <row r="105" spans="2:7" ht="15" x14ac:dyDescent="0.25">
      <c r="B105" s="56"/>
      <c r="C105" s="63" t="s">
        <v>129</v>
      </c>
      <c r="D105" s="12" t="s">
        <v>10</v>
      </c>
      <c r="E105" s="2">
        <v>1</v>
      </c>
      <c r="F105" s="39"/>
      <c r="G105" s="45">
        <f t="shared" si="2"/>
        <v>0</v>
      </c>
    </row>
    <row r="106" spans="2:7" ht="75" x14ac:dyDescent="0.25">
      <c r="B106" s="56"/>
      <c r="C106" s="63" t="s">
        <v>91</v>
      </c>
      <c r="D106" s="38" t="s">
        <v>27</v>
      </c>
      <c r="E106" s="2">
        <v>1</v>
      </c>
      <c r="F106" s="39"/>
      <c r="G106" s="45">
        <f t="shared" si="2"/>
        <v>0</v>
      </c>
    </row>
    <row r="107" spans="2:7" ht="45" x14ac:dyDescent="0.25">
      <c r="B107" s="56"/>
      <c r="C107" s="63" t="s">
        <v>95</v>
      </c>
      <c r="D107" t="s">
        <v>19</v>
      </c>
      <c r="E107" s="2">
        <v>0.2</v>
      </c>
      <c r="F107" s="39"/>
      <c r="G107" s="45">
        <f t="shared" si="2"/>
        <v>0</v>
      </c>
    </row>
    <row r="108" spans="2:7" ht="30" x14ac:dyDescent="0.25">
      <c r="B108" s="56"/>
      <c r="C108" s="64" t="s">
        <v>93</v>
      </c>
      <c r="D108" s="22" t="s">
        <v>19</v>
      </c>
      <c r="E108" s="2">
        <v>0.35</v>
      </c>
      <c r="F108" s="39"/>
      <c r="G108" s="45">
        <f t="shared" si="2"/>
        <v>0</v>
      </c>
    </row>
    <row r="109" spans="2:7" ht="15" x14ac:dyDescent="0.25">
      <c r="B109" s="56"/>
      <c r="C109" s="50"/>
      <c r="D109" s="38"/>
      <c r="F109" s="39"/>
      <c r="G109" s="45"/>
    </row>
    <row r="110" spans="2:7" ht="45" x14ac:dyDescent="0.25">
      <c r="B110" s="56">
        <v>4</v>
      </c>
      <c r="C110" s="64" t="s">
        <v>96</v>
      </c>
      <c r="D110" s="22"/>
      <c r="E110" s="23"/>
      <c r="F110" s="39"/>
      <c r="G110" s="45"/>
    </row>
    <row r="111" spans="2:7" ht="60" x14ac:dyDescent="0.25">
      <c r="B111" s="56"/>
      <c r="C111" s="65" t="s">
        <v>256</v>
      </c>
      <c r="D111" s="12" t="s">
        <v>10</v>
      </c>
      <c r="E111" s="2">
        <v>1</v>
      </c>
      <c r="F111" s="39"/>
      <c r="G111" s="45">
        <f t="shared" si="2"/>
        <v>0</v>
      </c>
    </row>
    <row r="112" spans="2:7" ht="30" x14ac:dyDescent="0.25">
      <c r="B112" s="56"/>
      <c r="C112" s="65" t="s">
        <v>104</v>
      </c>
      <c r="D112" s="50" t="s">
        <v>27</v>
      </c>
      <c r="E112" s="2">
        <v>1</v>
      </c>
      <c r="F112" s="39"/>
      <c r="G112" s="45">
        <f t="shared" si="2"/>
        <v>0</v>
      </c>
    </row>
    <row r="113" spans="2:7" ht="15" x14ac:dyDescent="0.25">
      <c r="B113" s="56"/>
      <c r="C113" s="50" t="s">
        <v>97</v>
      </c>
      <c r="D113" s="12" t="s">
        <v>10</v>
      </c>
      <c r="E113" s="2">
        <v>1</v>
      </c>
      <c r="F113" s="39"/>
      <c r="G113" s="45">
        <f t="shared" si="2"/>
        <v>0</v>
      </c>
    </row>
    <row r="114" spans="2:7" ht="15" x14ac:dyDescent="0.25">
      <c r="B114" s="56"/>
      <c r="C114" s="65" t="s">
        <v>98</v>
      </c>
      <c r="D114" s="12" t="s">
        <v>9</v>
      </c>
      <c r="E114" s="2">
        <v>2</v>
      </c>
      <c r="F114" s="39"/>
      <c r="G114" s="45">
        <f t="shared" si="2"/>
        <v>0</v>
      </c>
    </row>
    <row r="115" spans="2:7" ht="15" x14ac:dyDescent="0.25">
      <c r="B115" s="56"/>
      <c r="C115" s="50" t="s">
        <v>99</v>
      </c>
      <c r="D115" s="12" t="s">
        <v>10</v>
      </c>
      <c r="E115" s="2">
        <v>7</v>
      </c>
      <c r="F115" s="39"/>
      <c r="G115" s="45">
        <f t="shared" si="2"/>
        <v>0</v>
      </c>
    </row>
    <row r="116" spans="2:7" ht="30" x14ac:dyDescent="0.25">
      <c r="B116" s="56"/>
      <c r="C116" s="50" t="s">
        <v>100</v>
      </c>
      <c r="D116" s="12" t="s">
        <v>10</v>
      </c>
      <c r="E116" s="2">
        <v>2</v>
      </c>
      <c r="F116" s="39"/>
      <c r="G116" s="45">
        <f t="shared" si="2"/>
        <v>0</v>
      </c>
    </row>
    <row r="117" spans="2:7" ht="15" x14ac:dyDescent="0.25">
      <c r="B117" s="56"/>
      <c r="C117" s="50" t="s">
        <v>101</v>
      </c>
      <c r="D117" s="12" t="s">
        <v>10</v>
      </c>
      <c r="E117" s="2">
        <v>2</v>
      </c>
      <c r="F117" s="39"/>
      <c r="G117" s="45">
        <f t="shared" si="2"/>
        <v>0</v>
      </c>
    </row>
    <row r="118" spans="2:7" ht="15" x14ac:dyDescent="0.25">
      <c r="B118" s="56"/>
      <c r="C118" s="50" t="s">
        <v>102</v>
      </c>
      <c r="D118" s="12" t="s">
        <v>10</v>
      </c>
      <c r="E118" s="2">
        <v>1</v>
      </c>
      <c r="F118" s="39"/>
      <c r="G118" s="45">
        <f t="shared" si="2"/>
        <v>0</v>
      </c>
    </row>
    <row r="119" spans="2:7" ht="15" x14ac:dyDescent="0.25">
      <c r="B119" s="56"/>
      <c r="C119" s="50" t="s">
        <v>103</v>
      </c>
      <c r="D119" s="12" t="s">
        <v>10</v>
      </c>
      <c r="E119" s="2">
        <v>1</v>
      </c>
      <c r="F119" s="39"/>
      <c r="G119" s="45">
        <f t="shared" si="2"/>
        <v>0</v>
      </c>
    </row>
    <row r="120" spans="2:7" ht="90" x14ac:dyDescent="0.25">
      <c r="B120" s="56"/>
      <c r="C120" s="50" t="s">
        <v>105</v>
      </c>
      <c r="D120" s="12" t="s">
        <v>27</v>
      </c>
      <c r="E120" s="2">
        <v>2</v>
      </c>
      <c r="F120" s="39"/>
      <c r="G120" s="45">
        <f t="shared" si="2"/>
        <v>0</v>
      </c>
    </row>
    <row r="121" spans="2:7" ht="30" x14ac:dyDescent="0.25">
      <c r="B121" s="56"/>
      <c r="C121" s="50" t="s">
        <v>257</v>
      </c>
      <c r="D121" s="12" t="s">
        <v>10</v>
      </c>
      <c r="E121" s="2">
        <v>4</v>
      </c>
      <c r="F121" s="39"/>
      <c r="G121" s="45">
        <f t="shared" si="2"/>
        <v>0</v>
      </c>
    </row>
    <row r="122" spans="2:7" ht="30" x14ac:dyDescent="0.25">
      <c r="B122" s="56"/>
      <c r="C122" s="50" t="s">
        <v>106</v>
      </c>
      <c r="D122" s="38" t="s">
        <v>27</v>
      </c>
      <c r="E122" s="2">
        <v>1</v>
      </c>
      <c r="F122" s="39"/>
      <c r="G122" s="45">
        <f t="shared" si="2"/>
        <v>0</v>
      </c>
    </row>
    <row r="123" spans="2:7" ht="15" x14ac:dyDescent="0.25">
      <c r="B123" s="56"/>
      <c r="C123" s="50"/>
      <c r="D123" s="38"/>
      <c r="F123" s="39"/>
      <c r="G123" s="45"/>
    </row>
    <row r="124" spans="2:7" ht="90" x14ac:dyDescent="0.25">
      <c r="B124" s="56">
        <v>5</v>
      </c>
      <c r="C124" s="44" t="s">
        <v>252</v>
      </c>
      <c r="D124" s="38" t="s">
        <v>10</v>
      </c>
      <c r="E124" s="45">
        <v>22</v>
      </c>
      <c r="F124" s="39"/>
      <c r="G124" s="45">
        <f>+E124*F124</f>
        <v>0</v>
      </c>
    </row>
    <row r="125" spans="2:7" ht="15" x14ac:dyDescent="0.25">
      <c r="B125" s="56"/>
      <c r="C125" s="44"/>
      <c r="D125" s="38"/>
      <c r="E125" s="45"/>
      <c r="F125" s="39"/>
      <c r="G125" s="45"/>
    </row>
    <row r="126" spans="2:7" ht="60" x14ac:dyDescent="0.25">
      <c r="B126" s="56">
        <v>6</v>
      </c>
      <c r="C126" s="44" t="s">
        <v>90</v>
      </c>
      <c r="D126" s="38" t="s">
        <v>9</v>
      </c>
      <c r="E126" s="45">
        <v>16</v>
      </c>
      <c r="F126" s="39"/>
      <c r="G126" s="45">
        <f>+E126*F126</f>
        <v>0</v>
      </c>
    </row>
    <row r="127" spans="2:7" ht="15" x14ac:dyDescent="0.25">
      <c r="B127" s="56"/>
      <c r="C127" s="44"/>
      <c r="D127" s="38"/>
      <c r="E127" s="45"/>
      <c r="F127" s="39"/>
      <c r="G127" s="45"/>
    </row>
    <row r="128" spans="2:7" ht="30" x14ac:dyDescent="0.25">
      <c r="B128" s="56">
        <v>7</v>
      </c>
      <c r="C128" s="44" t="s">
        <v>472</v>
      </c>
      <c r="D128" s="38"/>
      <c r="E128" s="45"/>
      <c r="F128" s="39"/>
      <c r="G128" s="45"/>
    </row>
    <row r="129" spans="2:12" ht="15" x14ac:dyDescent="0.25">
      <c r="B129" s="56"/>
      <c r="C129" s="44"/>
      <c r="D129" s="38" t="s">
        <v>9</v>
      </c>
      <c r="E129" s="45">
        <v>20</v>
      </c>
      <c r="F129" s="39"/>
      <c r="G129" s="45">
        <f>+E129*F129</f>
        <v>0</v>
      </c>
    </row>
    <row r="130" spans="2:12" ht="90" x14ac:dyDescent="0.25">
      <c r="B130" s="56">
        <v>8</v>
      </c>
      <c r="C130" s="44" t="s">
        <v>258</v>
      </c>
      <c r="D130" s="22" t="s">
        <v>19</v>
      </c>
      <c r="E130" s="45">
        <v>40</v>
      </c>
      <c r="F130" s="39"/>
      <c r="G130" s="45">
        <f>+E130*F130</f>
        <v>0</v>
      </c>
    </row>
    <row r="131" spans="2:12" ht="15" x14ac:dyDescent="0.25">
      <c r="B131" s="56"/>
      <c r="C131" s="44"/>
      <c r="D131" s="38"/>
      <c r="E131" s="45"/>
      <c r="F131" s="39"/>
      <c r="G131" s="45"/>
    </row>
    <row r="132" spans="2:12" x14ac:dyDescent="0.2">
      <c r="C132" s="16" t="s">
        <v>14</v>
      </c>
      <c r="D132" s="1"/>
      <c r="E132" s="3"/>
      <c r="F132" s="3"/>
      <c r="G132" s="7">
        <f>SUM(G96:G131)</f>
        <v>0</v>
      </c>
    </row>
    <row r="133" spans="2:12" x14ac:dyDescent="0.2">
      <c r="C133" s="11"/>
      <c r="G133" s="6"/>
    </row>
    <row r="134" spans="2:12" ht="15" x14ac:dyDescent="0.25">
      <c r="B134" s="29" t="s">
        <v>16</v>
      </c>
      <c r="C134" s="11" t="s">
        <v>7</v>
      </c>
      <c r="D134" s="38"/>
      <c r="L134" s="12"/>
    </row>
    <row r="135" spans="2:12" ht="15" x14ac:dyDescent="0.25">
      <c r="B135" s="57"/>
      <c r="C135" s="11"/>
      <c r="D135" s="38"/>
      <c r="L135" s="12"/>
    </row>
    <row r="136" spans="2:12" ht="30" x14ac:dyDescent="0.25">
      <c r="B136" s="56">
        <v>1</v>
      </c>
      <c r="C136" s="44" t="s">
        <v>62</v>
      </c>
      <c r="D136" s="38" t="s">
        <v>49</v>
      </c>
      <c r="E136" s="45">
        <f>E29</f>
        <v>1400</v>
      </c>
      <c r="F136" s="39"/>
      <c r="G136" s="45">
        <f t="shared" ref="G136:G146" si="3">+E136*F136</f>
        <v>0</v>
      </c>
      <c r="L136" s="12"/>
    </row>
    <row r="137" spans="2:12" ht="15" x14ac:dyDescent="0.25">
      <c r="B137" s="56"/>
      <c r="C137" s="44"/>
      <c r="D137" s="38"/>
      <c r="E137" s="45"/>
      <c r="F137" s="39"/>
      <c r="G137" s="45"/>
      <c r="L137" s="12"/>
    </row>
    <row r="138" spans="2:12" ht="30" x14ac:dyDescent="0.25">
      <c r="B138" s="56">
        <v>2</v>
      </c>
      <c r="C138" s="44" t="s">
        <v>61</v>
      </c>
      <c r="D138" s="38" t="s">
        <v>9</v>
      </c>
      <c r="E138" s="45">
        <f>E27</f>
        <v>97</v>
      </c>
      <c r="F138" s="39"/>
      <c r="G138" s="45">
        <f t="shared" si="3"/>
        <v>0</v>
      </c>
      <c r="L138" s="12"/>
    </row>
    <row r="139" spans="2:12" ht="15" x14ac:dyDescent="0.25">
      <c r="B139" s="56"/>
      <c r="C139" s="44"/>
      <c r="D139" s="38"/>
      <c r="E139" s="45"/>
      <c r="F139" s="39"/>
      <c r="G139" s="45"/>
      <c r="L139" s="12"/>
    </row>
    <row r="140" spans="2:12" ht="30" x14ac:dyDescent="0.25">
      <c r="B140" s="56">
        <v>3</v>
      </c>
      <c r="C140" s="44" t="s">
        <v>33</v>
      </c>
      <c r="D140" s="38" t="s">
        <v>49</v>
      </c>
      <c r="E140" s="45">
        <f>E136</f>
        <v>1400</v>
      </c>
      <c r="F140" s="39"/>
      <c r="G140" s="45">
        <f t="shared" si="3"/>
        <v>0</v>
      </c>
      <c r="L140" s="12"/>
    </row>
    <row r="141" spans="2:12" ht="15" x14ac:dyDescent="0.25">
      <c r="B141" s="56"/>
      <c r="C141" s="44"/>
      <c r="D141" s="38"/>
      <c r="E141" s="45"/>
      <c r="F141" s="39"/>
      <c r="G141" s="45"/>
      <c r="L141" s="12"/>
    </row>
    <row r="142" spans="2:12" ht="31.5" customHeight="1" x14ac:dyDescent="0.25">
      <c r="B142" s="56">
        <v>4</v>
      </c>
      <c r="C142" s="44" t="s">
        <v>63</v>
      </c>
      <c r="D142" s="38" t="s">
        <v>49</v>
      </c>
      <c r="E142" s="45">
        <f>E140+E31</f>
        <v>1471</v>
      </c>
      <c r="F142" s="39"/>
      <c r="G142" s="45">
        <f t="shared" si="3"/>
        <v>0</v>
      </c>
      <c r="L142" s="12"/>
    </row>
    <row r="143" spans="2:12" ht="15" x14ac:dyDescent="0.25">
      <c r="B143" s="56"/>
      <c r="C143" s="44"/>
      <c r="D143" s="38"/>
      <c r="E143" s="45"/>
      <c r="F143" s="39"/>
      <c r="G143" s="45"/>
      <c r="L143" s="12"/>
    </row>
    <row r="144" spans="2:12" ht="30" x14ac:dyDescent="0.25">
      <c r="B144" s="56">
        <v>5</v>
      </c>
      <c r="C144" s="44" t="s">
        <v>34</v>
      </c>
      <c r="D144" s="38" t="s">
        <v>49</v>
      </c>
      <c r="E144" s="45">
        <f>E142</f>
        <v>1471</v>
      </c>
      <c r="F144" s="39"/>
      <c r="G144" s="45">
        <f t="shared" si="3"/>
        <v>0</v>
      </c>
      <c r="L144" s="12"/>
    </row>
    <row r="145" spans="1:12" ht="15" x14ac:dyDescent="0.25">
      <c r="B145" s="56"/>
      <c r="C145" s="44"/>
      <c r="D145" s="38"/>
      <c r="E145" s="45"/>
      <c r="F145" s="39"/>
      <c r="G145" s="45"/>
      <c r="L145" s="12"/>
    </row>
    <row r="146" spans="1:12" ht="30" x14ac:dyDescent="0.25">
      <c r="B146" s="56">
        <v>6</v>
      </c>
      <c r="C146" s="44" t="s">
        <v>21</v>
      </c>
      <c r="D146" s="38" t="s">
        <v>9</v>
      </c>
      <c r="E146" s="45">
        <f>E13</f>
        <v>584.5</v>
      </c>
      <c r="F146" s="39"/>
      <c r="G146" s="45">
        <f t="shared" si="3"/>
        <v>0</v>
      </c>
    </row>
    <row r="147" spans="1:12" s="18" customFormat="1" ht="15" x14ac:dyDescent="0.25">
      <c r="A147" s="25"/>
      <c r="B147" s="56"/>
      <c r="C147" s="44"/>
      <c r="D147" s="38"/>
      <c r="E147" s="45"/>
      <c r="F147" s="39"/>
      <c r="G147" s="45"/>
      <c r="I147"/>
      <c r="J147"/>
      <c r="K147"/>
      <c r="L147"/>
    </row>
    <row r="148" spans="1:12" s="18" customFormat="1" ht="15" x14ac:dyDescent="0.25">
      <c r="A148" s="25"/>
      <c r="B148" s="56">
        <v>7</v>
      </c>
      <c r="C148" s="44" t="s">
        <v>23</v>
      </c>
      <c r="D148" s="38" t="s">
        <v>9</v>
      </c>
      <c r="E148" s="45">
        <f>E146</f>
        <v>584.5</v>
      </c>
      <c r="F148" s="39"/>
      <c r="G148" s="45">
        <f>+E148*F148</f>
        <v>0</v>
      </c>
      <c r="I148"/>
      <c r="J148"/>
      <c r="K148"/>
      <c r="L148"/>
    </row>
    <row r="149" spans="1:12" s="18" customFormat="1" ht="15" x14ac:dyDescent="0.25">
      <c r="A149" s="25"/>
      <c r="B149" s="56"/>
      <c r="C149" s="44"/>
      <c r="D149" s="38"/>
      <c r="E149" s="45"/>
      <c r="F149" s="39"/>
      <c r="G149" s="45"/>
      <c r="I149"/>
      <c r="J149"/>
      <c r="K149"/>
      <c r="L149"/>
    </row>
    <row r="150" spans="1:12" s="18" customFormat="1" ht="15" x14ac:dyDescent="0.25">
      <c r="A150" s="25"/>
      <c r="B150" s="56">
        <v>8</v>
      </c>
      <c r="C150" s="44" t="s">
        <v>22</v>
      </c>
      <c r="D150" s="38" t="s">
        <v>9</v>
      </c>
      <c r="E150" s="45">
        <f>E148</f>
        <v>584.5</v>
      </c>
      <c r="F150" s="39"/>
      <c r="G150" s="45">
        <f>+E150*F150</f>
        <v>0</v>
      </c>
      <c r="I150"/>
      <c r="J150"/>
      <c r="K150"/>
      <c r="L150"/>
    </row>
    <row r="151" spans="1:12" s="18" customFormat="1" ht="15" x14ac:dyDescent="0.25">
      <c r="A151" s="25"/>
      <c r="B151" s="56"/>
      <c r="C151" s="50"/>
      <c r="D151" s="38"/>
      <c r="E151" s="45"/>
      <c r="F151" s="45"/>
      <c r="G151" s="45"/>
      <c r="I151"/>
      <c r="J151"/>
      <c r="K151"/>
      <c r="L151"/>
    </row>
    <row r="152" spans="1:12" s="18" customFormat="1" ht="15" x14ac:dyDescent="0.25">
      <c r="A152" s="25"/>
      <c r="B152" s="56">
        <v>9</v>
      </c>
      <c r="C152" s="50" t="s">
        <v>28</v>
      </c>
      <c r="D152" s="38" t="s">
        <v>27</v>
      </c>
      <c r="E152" s="45">
        <v>1</v>
      </c>
      <c r="F152" s="51"/>
      <c r="G152" s="45">
        <f>+E152*F152</f>
        <v>0</v>
      </c>
      <c r="I152"/>
      <c r="J152"/>
      <c r="K152"/>
      <c r="L152"/>
    </row>
    <row r="153" spans="1:12" s="18" customFormat="1" ht="15" x14ac:dyDescent="0.2">
      <c r="A153" s="25"/>
      <c r="B153" s="56"/>
      <c r="C153" s="12"/>
      <c r="D153"/>
      <c r="E153" s="2"/>
      <c r="F153" s="31"/>
      <c r="G153" s="5"/>
      <c r="I153"/>
      <c r="J153"/>
      <c r="K153"/>
      <c r="L153"/>
    </row>
    <row r="154" spans="1:12" s="18" customFormat="1" ht="15" x14ac:dyDescent="0.2">
      <c r="A154" s="25"/>
      <c r="B154" s="56"/>
      <c r="C154" s="16" t="s">
        <v>15</v>
      </c>
      <c r="D154" s="1"/>
      <c r="E154" s="3"/>
      <c r="F154" s="3"/>
      <c r="G154" s="7">
        <f>SUM(G135:G152)</f>
        <v>0</v>
      </c>
      <c r="I154"/>
      <c r="J154"/>
      <c r="K154"/>
      <c r="L154"/>
    </row>
    <row r="159" spans="1:12" s="18" customFormat="1" x14ac:dyDescent="0.2">
      <c r="A159" s="25"/>
      <c r="B159" s="17"/>
      <c r="C159"/>
      <c r="D159"/>
      <c r="E159" s="2"/>
      <c r="F159" s="2"/>
      <c r="G159" s="2"/>
      <c r="I159"/>
      <c r="J159"/>
      <c r="K159"/>
      <c r="L159"/>
    </row>
    <row r="160" spans="1:12" s="18" customFormat="1" x14ac:dyDescent="0.2">
      <c r="A160" s="25"/>
      <c r="B160" s="17"/>
      <c r="C160"/>
      <c r="D160"/>
      <c r="E160" s="2"/>
      <c r="F160" s="2"/>
      <c r="G160" s="2"/>
      <c r="I160"/>
      <c r="J160"/>
      <c r="K160"/>
      <c r="L160"/>
    </row>
    <row r="173" spans="3:3" x14ac:dyDescent="0.2">
      <c r="C173" s="20"/>
    </row>
  </sheetData>
  <mergeCells count="10">
    <mergeCell ref="D7:F7"/>
    <mergeCell ref="D8:F8"/>
    <mergeCell ref="D9:F9"/>
    <mergeCell ref="D10:F10"/>
    <mergeCell ref="B1:G1"/>
    <mergeCell ref="B2:G2"/>
    <mergeCell ref="B3:G3"/>
    <mergeCell ref="B4:G4"/>
    <mergeCell ref="D5:F5"/>
    <mergeCell ref="D6:F6"/>
  </mergeCells>
  <printOptions gridLines="1"/>
  <pageMargins left="1.1023622047244095" right="0.19685039370078741" top="0.70866141732283472" bottom="0.47244094488188981" header="0" footer="0"/>
  <pageSetup paperSize="9" orientation="portrait" r:id="rId1"/>
  <headerFooter alignWithMargins="0">
    <oddHeader>&amp;L&amp;"Arial Narrow,Navadno"&amp;9KANALIZACIJA MALE ŽABLJE&amp;C&amp;"Arial Narrow,Navadno"&amp;9FEKALNI KANAL FB1&amp;R&amp;"Arial Narrow,Navadno"&amp;9DETAJL INFRASTRUKTURA d.o.o., NA PRODU 13, Vipava</oddHeader>
    <oddFooter>&amp;C&amp;9stran&amp;P</oddFooter>
  </headerFooter>
  <rowBreaks count="2" manualBreakCount="2">
    <brk id="10" min="1" max="6" man="1"/>
    <brk id="133" min="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L106"/>
  <sheetViews>
    <sheetView view="pageBreakPreview" zoomScaleNormal="100" zoomScaleSheetLayoutView="100" workbookViewId="0">
      <selection activeCell="G12" sqref="G12"/>
    </sheetView>
  </sheetViews>
  <sheetFormatPr defaultRowHeight="12.75" x14ac:dyDescent="0.2"/>
  <cols>
    <col min="1" max="1" width="9.140625" style="25"/>
    <col min="2" max="2" width="6.7109375" style="17" customWidth="1"/>
    <col min="3" max="3" width="42.7109375" style="12" customWidth="1"/>
    <col min="4" max="4" width="8.140625" customWidth="1"/>
    <col min="5" max="5" width="9.140625" style="2" customWidth="1"/>
    <col min="6" max="6" width="9.42578125" style="2" customWidth="1"/>
    <col min="7" max="7" width="13.85546875" style="2" customWidth="1"/>
    <col min="8" max="8" width="14.7109375" style="18" customWidth="1"/>
    <col min="9" max="10" width="11.7109375" bestFit="1" customWidth="1"/>
  </cols>
  <sheetData>
    <row r="1" spans="1:12" ht="38.25" customHeight="1" x14ac:dyDescent="0.25">
      <c r="B1" s="248" t="s">
        <v>53</v>
      </c>
      <c r="C1" s="249"/>
      <c r="D1" s="249"/>
      <c r="E1" s="249"/>
      <c r="F1" s="249"/>
      <c r="G1" s="249"/>
    </row>
    <row r="2" spans="1:12" ht="16.5" x14ac:dyDescent="0.25">
      <c r="B2" s="250" t="s">
        <v>107</v>
      </c>
      <c r="C2" s="250"/>
      <c r="D2" s="250"/>
      <c r="E2" s="250"/>
      <c r="F2" s="250"/>
      <c r="G2" s="250"/>
    </row>
    <row r="3" spans="1:12" ht="18" customHeight="1" x14ac:dyDescent="0.25">
      <c r="B3" s="250" t="s">
        <v>18</v>
      </c>
      <c r="C3" s="250"/>
      <c r="D3" s="250"/>
      <c r="E3" s="250"/>
      <c r="F3" s="250"/>
      <c r="G3" s="250"/>
    </row>
    <row r="4" spans="1:12" ht="13.5" thickBot="1" x14ac:dyDescent="0.25">
      <c r="B4" s="251"/>
      <c r="C4" s="251"/>
      <c r="D4" s="251"/>
      <c r="E4" s="251"/>
      <c r="F4" s="251"/>
      <c r="G4" s="251"/>
    </row>
    <row r="5" spans="1:12" ht="15" x14ac:dyDescent="0.2">
      <c r="B5" s="26" t="s">
        <v>0</v>
      </c>
      <c r="C5" s="13" t="s">
        <v>1</v>
      </c>
      <c r="D5" s="252"/>
      <c r="E5" s="252"/>
      <c r="F5" s="252"/>
      <c r="G5" s="8">
        <f>+G23</f>
        <v>0</v>
      </c>
    </row>
    <row r="6" spans="1:12" ht="15" x14ac:dyDescent="0.2">
      <c r="B6" s="27" t="s">
        <v>2</v>
      </c>
      <c r="C6" s="14" t="s">
        <v>30</v>
      </c>
      <c r="D6" s="245"/>
      <c r="E6" s="245"/>
      <c r="F6" s="245"/>
      <c r="G6" s="9">
        <f>G33</f>
        <v>0</v>
      </c>
    </row>
    <row r="7" spans="1:12" s="18" customFormat="1" ht="15" x14ac:dyDescent="0.2">
      <c r="A7" s="25"/>
      <c r="B7" s="27" t="s">
        <v>4</v>
      </c>
      <c r="C7" s="14" t="s">
        <v>3</v>
      </c>
      <c r="D7" s="245"/>
      <c r="E7" s="245"/>
      <c r="F7" s="245"/>
      <c r="G7" s="9">
        <f>+G52</f>
        <v>0</v>
      </c>
      <c r="I7"/>
      <c r="J7"/>
      <c r="K7"/>
      <c r="L7"/>
    </row>
    <row r="8" spans="1:12" s="18" customFormat="1" ht="15" x14ac:dyDescent="0.2">
      <c r="A8" s="25"/>
      <c r="B8" s="27" t="s">
        <v>6</v>
      </c>
      <c r="C8" s="14" t="s">
        <v>5</v>
      </c>
      <c r="D8" s="245"/>
      <c r="E8" s="245"/>
      <c r="F8" s="245"/>
      <c r="G8" s="9">
        <f>+G65</f>
        <v>0</v>
      </c>
      <c r="I8"/>
      <c r="J8"/>
      <c r="K8"/>
      <c r="L8"/>
    </row>
    <row r="9" spans="1:12" s="18" customFormat="1" ht="15.75" thickBot="1" x14ac:dyDescent="0.25">
      <c r="A9" s="25"/>
      <c r="B9" s="28" t="s">
        <v>16</v>
      </c>
      <c r="C9" s="15" t="s">
        <v>7</v>
      </c>
      <c r="D9" s="246"/>
      <c r="E9" s="246"/>
      <c r="F9" s="246"/>
      <c r="G9" s="10">
        <f>+G87</f>
        <v>0</v>
      </c>
      <c r="I9"/>
      <c r="J9"/>
      <c r="K9"/>
      <c r="L9"/>
    </row>
    <row r="10" spans="1:12" s="18" customFormat="1" ht="16.5" thickTop="1" thickBot="1" x14ac:dyDescent="0.25">
      <c r="A10" s="25"/>
      <c r="B10" s="32"/>
      <c r="C10" s="33" t="s">
        <v>24</v>
      </c>
      <c r="D10" s="247"/>
      <c r="E10" s="247"/>
      <c r="F10" s="247"/>
      <c r="G10" s="34">
        <f>SUM(G5:G9)</f>
        <v>0</v>
      </c>
      <c r="I10"/>
      <c r="J10"/>
      <c r="K10"/>
      <c r="L10"/>
    </row>
    <row r="11" spans="1:12" s="18" customFormat="1" x14ac:dyDescent="0.2">
      <c r="A11" s="25"/>
      <c r="B11" s="29" t="s">
        <v>0</v>
      </c>
      <c r="C11" s="11" t="s">
        <v>8</v>
      </c>
      <c r="D11"/>
      <c r="E11" s="2"/>
      <c r="F11" s="2"/>
      <c r="G11" s="2"/>
      <c r="I11"/>
      <c r="J11"/>
      <c r="K11"/>
      <c r="L11"/>
    </row>
    <row r="12" spans="1:12" ht="15" x14ac:dyDescent="0.2">
      <c r="B12" s="56"/>
    </row>
    <row r="13" spans="1:12" s="18" customFormat="1" ht="15.75" customHeight="1" x14ac:dyDescent="0.25">
      <c r="A13" s="25"/>
      <c r="B13" s="56">
        <v>1</v>
      </c>
      <c r="C13" s="44" t="s">
        <v>25</v>
      </c>
      <c r="D13" s="38" t="s">
        <v>9</v>
      </c>
      <c r="E13" s="45">
        <v>128.03</v>
      </c>
      <c r="F13" s="39"/>
      <c r="G13" s="45">
        <f>+E13*F13</f>
        <v>0</v>
      </c>
      <c r="I13"/>
      <c r="J13"/>
      <c r="K13"/>
      <c r="L13"/>
    </row>
    <row r="14" spans="1:12" s="18" customFormat="1" ht="15" x14ac:dyDescent="0.2">
      <c r="A14" s="25"/>
      <c r="B14" s="56"/>
      <c r="C14" s="43"/>
      <c r="D14" s="40"/>
      <c r="E14" s="41"/>
      <c r="F14" s="42"/>
      <c r="G14" s="41"/>
      <c r="I14"/>
      <c r="J14"/>
      <c r="K14"/>
      <c r="L14"/>
    </row>
    <row r="15" spans="1:12" s="18" customFormat="1" ht="30" x14ac:dyDescent="0.25">
      <c r="A15" s="25"/>
      <c r="B15" s="56">
        <v>2</v>
      </c>
      <c r="C15" s="44" t="s">
        <v>17</v>
      </c>
      <c r="D15" s="38" t="s">
        <v>10</v>
      </c>
      <c r="E15" s="45">
        <v>8</v>
      </c>
      <c r="F15" s="39"/>
      <c r="G15" s="45">
        <f>+E15*F15</f>
        <v>0</v>
      </c>
      <c r="I15"/>
      <c r="J15"/>
      <c r="K15"/>
      <c r="L15"/>
    </row>
    <row r="16" spans="1:12" s="18" customFormat="1" ht="15" x14ac:dyDescent="0.25">
      <c r="A16" s="25"/>
      <c r="B16" s="56"/>
      <c r="C16" s="44"/>
      <c r="D16" s="38"/>
      <c r="E16" s="45"/>
      <c r="F16" s="39"/>
      <c r="G16" s="45"/>
      <c r="I16"/>
      <c r="J16"/>
      <c r="K16"/>
      <c r="L16"/>
    </row>
    <row r="17" spans="1:12" s="18" customFormat="1" ht="165" x14ac:dyDescent="0.25">
      <c r="A17" s="25"/>
      <c r="B17" s="56">
        <v>3</v>
      </c>
      <c r="C17" s="44" t="s">
        <v>64</v>
      </c>
      <c r="D17" s="38" t="s">
        <v>27</v>
      </c>
      <c r="E17" s="45">
        <v>1</v>
      </c>
      <c r="F17" s="39"/>
      <c r="G17" s="45">
        <f>+E17*F17</f>
        <v>0</v>
      </c>
      <c r="I17"/>
      <c r="J17"/>
      <c r="K17"/>
      <c r="L17"/>
    </row>
    <row r="18" spans="1:12" s="18" customFormat="1" ht="15" x14ac:dyDescent="0.25">
      <c r="A18" s="25"/>
      <c r="B18" s="56"/>
      <c r="C18" s="44"/>
      <c r="D18" s="38"/>
      <c r="E18" s="45"/>
      <c r="F18" s="39"/>
      <c r="G18" s="45"/>
      <c r="I18"/>
      <c r="J18"/>
      <c r="K18"/>
      <c r="L18"/>
    </row>
    <row r="19" spans="1:12" s="18" customFormat="1" ht="60" x14ac:dyDescent="0.25">
      <c r="A19" s="25"/>
      <c r="B19" s="56">
        <v>4</v>
      </c>
      <c r="C19" s="58" t="s">
        <v>67</v>
      </c>
      <c r="D19" s="38" t="s">
        <v>27</v>
      </c>
      <c r="E19" s="45">
        <v>0.03</v>
      </c>
      <c r="F19" s="39"/>
      <c r="G19" s="45">
        <f>+E19*F19</f>
        <v>0</v>
      </c>
      <c r="I19"/>
      <c r="J19"/>
      <c r="K19"/>
      <c r="L19"/>
    </row>
    <row r="20" spans="1:12" s="18" customFormat="1" ht="15" x14ac:dyDescent="0.25">
      <c r="A20" s="25"/>
      <c r="B20" s="56"/>
      <c r="C20" s="44"/>
      <c r="D20" s="38"/>
      <c r="E20" s="45"/>
      <c r="F20" s="39"/>
      <c r="G20" s="45"/>
      <c r="I20"/>
      <c r="J20"/>
      <c r="K20"/>
      <c r="L20"/>
    </row>
    <row r="21" spans="1:12" s="18" customFormat="1" ht="45" x14ac:dyDescent="0.25">
      <c r="A21" s="25"/>
      <c r="B21" s="56">
        <v>5</v>
      </c>
      <c r="C21" s="44" t="s">
        <v>35</v>
      </c>
      <c r="D21" s="38" t="s">
        <v>27</v>
      </c>
      <c r="E21" s="45">
        <f>E19</f>
        <v>0.03</v>
      </c>
      <c r="F21" s="39"/>
      <c r="G21" s="45">
        <f>+E21*F21</f>
        <v>0</v>
      </c>
      <c r="I21"/>
      <c r="J21"/>
      <c r="K21"/>
      <c r="L21"/>
    </row>
    <row r="22" spans="1:12" s="18" customFormat="1" ht="10.5" customHeight="1" x14ac:dyDescent="0.2">
      <c r="A22" s="25"/>
      <c r="B22" s="56"/>
      <c r="C22" s="30"/>
      <c r="D22"/>
      <c r="E22" s="2"/>
      <c r="F22" s="4"/>
      <c r="G22" s="5"/>
      <c r="I22"/>
      <c r="J22"/>
      <c r="K22"/>
      <c r="L22"/>
    </row>
    <row r="23" spans="1:12" s="18" customFormat="1" ht="15" x14ac:dyDescent="0.2">
      <c r="A23" s="25"/>
      <c r="B23" s="56"/>
      <c r="C23" s="16" t="s">
        <v>12</v>
      </c>
      <c r="D23" s="1"/>
      <c r="E23" s="3"/>
      <c r="F23" s="3"/>
      <c r="G23" s="7">
        <f>SUM(G13:G22)</f>
        <v>0</v>
      </c>
      <c r="I23"/>
      <c r="J23"/>
      <c r="K23"/>
      <c r="L23"/>
    </row>
    <row r="24" spans="1:12" s="18" customFormat="1" ht="15" x14ac:dyDescent="0.25">
      <c r="A24" s="25"/>
      <c r="B24" s="17"/>
      <c r="C24" s="21"/>
      <c r="D24" s="55"/>
      <c r="E24" s="23"/>
      <c r="F24" s="23"/>
      <c r="G24" s="24"/>
      <c r="I24"/>
      <c r="J24"/>
      <c r="K24"/>
      <c r="L24"/>
    </row>
    <row r="25" spans="1:12" s="18" customFormat="1" ht="15" x14ac:dyDescent="0.25">
      <c r="A25" s="25"/>
      <c r="B25" s="29" t="s">
        <v>2</v>
      </c>
      <c r="C25" s="21" t="s">
        <v>30</v>
      </c>
      <c r="D25" s="55"/>
      <c r="E25" s="23"/>
      <c r="F25" s="23"/>
      <c r="G25" s="24"/>
      <c r="I25"/>
      <c r="J25"/>
      <c r="K25"/>
      <c r="L25"/>
    </row>
    <row r="26" spans="1:12" s="18" customFormat="1" ht="15" x14ac:dyDescent="0.25">
      <c r="A26" s="25"/>
      <c r="B26" s="56"/>
      <c r="C26" s="21"/>
      <c r="D26" s="55"/>
      <c r="E26" s="23"/>
      <c r="F26" s="23"/>
      <c r="G26" s="24"/>
      <c r="I26"/>
      <c r="J26"/>
      <c r="K26"/>
      <c r="L26"/>
    </row>
    <row r="27" spans="1:12" s="18" customFormat="1" ht="30" x14ac:dyDescent="0.25">
      <c r="A27" s="25"/>
      <c r="B27" s="56">
        <v>1</v>
      </c>
      <c r="C27" s="52" t="s">
        <v>32</v>
      </c>
      <c r="D27" s="55" t="s">
        <v>9</v>
      </c>
      <c r="E27" s="23">
        <v>8</v>
      </c>
      <c r="F27" s="39"/>
      <c r="G27" s="45">
        <f>F27*E27</f>
        <v>0</v>
      </c>
      <c r="I27"/>
      <c r="J27"/>
      <c r="K27"/>
      <c r="L27"/>
    </row>
    <row r="28" spans="1:12" s="18" customFormat="1" ht="15" x14ac:dyDescent="0.25">
      <c r="A28" s="25"/>
      <c r="B28" s="56"/>
      <c r="C28" s="52"/>
      <c r="D28" s="55"/>
      <c r="E28" s="23"/>
      <c r="F28" s="39"/>
      <c r="G28" s="45"/>
      <c r="I28"/>
      <c r="J28"/>
      <c r="K28"/>
      <c r="L28"/>
    </row>
    <row r="29" spans="1:12" s="18" customFormat="1" ht="90" x14ac:dyDescent="0.25">
      <c r="A29" s="25"/>
      <c r="B29" s="56">
        <v>2</v>
      </c>
      <c r="C29" s="52" t="s">
        <v>42</v>
      </c>
      <c r="D29" s="38" t="s">
        <v>49</v>
      </c>
      <c r="E29" s="23">
        <v>110</v>
      </c>
      <c r="F29" s="39"/>
      <c r="G29" s="45">
        <f>F29*E29</f>
        <v>0</v>
      </c>
      <c r="I29"/>
      <c r="J29"/>
      <c r="K29"/>
      <c r="L29"/>
    </row>
    <row r="30" spans="1:12" s="18" customFormat="1" ht="15" x14ac:dyDescent="0.25">
      <c r="A30" s="25"/>
      <c r="B30" s="56"/>
      <c r="C30" s="52"/>
      <c r="D30" s="38"/>
      <c r="E30" s="23"/>
      <c r="F30" s="39"/>
      <c r="G30" s="45"/>
      <c r="I30"/>
      <c r="J30"/>
      <c r="K30"/>
      <c r="L30"/>
    </row>
    <row r="31" spans="1:12" s="18" customFormat="1" ht="60" x14ac:dyDescent="0.25">
      <c r="A31" s="25"/>
      <c r="B31" s="56">
        <v>3</v>
      </c>
      <c r="C31" s="52" t="s">
        <v>246</v>
      </c>
      <c r="D31" s="38" t="s">
        <v>49</v>
      </c>
      <c r="E31" s="23">
        <v>11</v>
      </c>
      <c r="F31" s="39"/>
      <c r="G31" s="45">
        <f>F31*E31</f>
        <v>0</v>
      </c>
      <c r="I31"/>
      <c r="J31"/>
      <c r="K31"/>
      <c r="L31"/>
    </row>
    <row r="32" spans="1:12" s="18" customFormat="1" ht="15" x14ac:dyDescent="0.25">
      <c r="A32" s="25"/>
      <c r="B32" s="56"/>
      <c r="C32" s="52"/>
      <c r="D32" s="38"/>
      <c r="E32" s="23"/>
      <c r="F32" s="39"/>
      <c r="G32" s="45"/>
      <c r="I32"/>
      <c r="J32"/>
      <c r="K32"/>
      <c r="L32"/>
    </row>
    <row r="33" spans="1:12" s="18" customFormat="1" x14ac:dyDescent="0.2">
      <c r="A33" s="25"/>
      <c r="B33" s="17"/>
      <c r="C33" s="16" t="s">
        <v>31</v>
      </c>
      <c r="D33" s="1"/>
      <c r="E33" s="3"/>
      <c r="F33" s="3"/>
      <c r="G33" s="7">
        <f>SUM(G27:G32)</f>
        <v>0</v>
      </c>
      <c r="I33"/>
      <c r="J33"/>
      <c r="K33"/>
      <c r="L33"/>
    </row>
    <row r="34" spans="1:12" s="18" customFormat="1" ht="15" x14ac:dyDescent="0.25">
      <c r="A34" s="25"/>
      <c r="B34" s="17"/>
      <c r="C34" s="21"/>
      <c r="D34" s="22"/>
      <c r="E34" s="23"/>
      <c r="F34" s="23"/>
      <c r="G34" s="45"/>
      <c r="I34"/>
      <c r="J34"/>
      <c r="K34"/>
      <c r="L34"/>
    </row>
    <row r="35" spans="1:12" s="18" customFormat="1" ht="15" x14ac:dyDescent="0.25">
      <c r="A35" s="25"/>
      <c r="B35" s="29" t="s">
        <v>4</v>
      </c>
      <c r="C35" s="11" t="s">
        <v>11</v>
      </c>
      <c r="D35"/>
      <c r="E35" s="2"/>
      <c r="F35" s="2"/>
      <c r="G35" s="45"/>
      <c r="I35"/>
      <c r="J35"/>
      <c r="K35"/>
      <c r="L35"/>
    </row>
    <row r="36" spans="1:12" s="18" customFormat="1" ht="15" x14ac:dyDescent="0.25">
      <c r="A36" s="25"/>
      <c r="B36" s="57"/>
      <c r="C36" s="11"/>
      <c r="D36"/>
      <c r="E36" s="2"/>
      <c r="F36" s="2"/>
      <c r="G36" s="45"/>
      <c r="I36"/>
      <c r="J36"/>
      <c r="K36"/>
      <c r="L36"/>
    </row>
    <row r="37" spans="1:12" ht="90" x14ac:dyDescent="0.25">
      <c r="B37" s="56">
        <v>1</v>
      </c>
      <c r="C37" s="44" t="s">
        <v>80</v>
      </c>
      <c r="D37" s="47"/>
      <c r="E37" s="48"/>
      <c r="F37" s="49"/>
      <c r="G37" s="45"/>
    </row>
    <row r="38" spans="1:12" ht="18" x14ac:dyDescent="0.25">
      <c r="B38" s="56"/>
      <c r="C38" s="44" t="s">
        <v>51</v>
      </c>
      <c r="D38" s="38" t="s">
        <v>48</v>
      </c>
      <c r="E38" s="45">
        <f>ROUND(0.3*H38,1)</f>
        <v>67.5</v>
      </c>
      <c r="F38" s="39"/>
      <c r="G38" s="45">
        <f>F38*E38</f>
        <v>0</v>
      </c>
      <c r="H38" s="18">
        <v>225</v>
      </c>
    </row>
    <row r="39" spans="1:12" ht="15" x14ac:dyDescent="0.25">
      <c r="B39" s="56"/>
      <c r="C39" s="46"/>
      <c r="D39" s="38"/>
      <c r="E39" s="45"/>
      <c r="F39" s="39"/>
      <c r="G39" s="45"/>
      <c r="J39" s="18"/>
    </row>
    <row r="40" spans="1:12" ht="18" x14ac:dyDescent="0.25">
      <c r="B40" s="56"/>
      <c r="C40" s="44" t="s">
        <v>56</v>
      </c>
      <c r="D40" s="38" t="s">
        <v>48</v>
      </c>
      <c r="E40" s="45">
        <f>ROUND(0.6*H38,1)</f>
        <v>135</v>
      </c>
      <c r="F40" s="39"/>
      <c r="G40" s="45">
        <f>F40*E40</f>
        <v>0</v>
      </c>
      <c r="I40" s="18"/>
      <c r="J40" s="18"/>
    </row>
    <row r="41" spans="1:12" ht="15" x14ac:dyDescent="0.25">
      <c r="B41" s="56"/>
      <c r="C41" s="44"/>
      <c r="D41" s="38"/>
      <c r="E41" s="45"/>
      <c r="F41" s="39"/>
      <c r="G41" s="45"/>
      <c r="I41" s="18"/>
      <c r="J41" s="18"/>
    </row>
    <row r="42" spans="1:12" ht="18" x14ac:dyDescent="0.25">
      <c r="B42" s="56"/>
      <c r="C42" s="44" t="s">
        <v>55</v>
      </c>
      <c r="D42" s="38" t="s">
        <v>48</v>
      </c>
      <c r="E42" s="45">
        <f>ROUND(0.1*H38,1)</f>
        <v>22.5</v>
      </c>
      <c r="F42" s="39"/>
      <c r="G42" s="45">
        <f>F42*E42</f>
        <v>0</v>
      </c>
      <c r="I42" s="18"/>
      <c r="J42" s="18"/>
    </row>
    <row r="43" spans="1:12" ht="15" x14ac:dyDescent="0.25">
      <c r="B43" s="56"/>
      <c r="C43" s="44"/>
      <c r="D43" s="38"/>
      <c r="E43" s="45"/>
      <c r="F43" s="39"/>
      <c r="G43" s="45"/>
      <c r="I43" s="18"/>
      <c r="J43" s="18"/>
    </row>
    <row r="44" spans="1:12" ht="30" x14ac:dyDescent="0.25">
      <c r="B44" s="56">
        <v>2</v>
      </c>
      <c r="C44" s="44" t="s">
        <v>26</v>
      </c>
      <c r="D44" s="38" t="s">
        <v>49</v>
      </c>
      <c r="E44" s="45">
        <v>108</v>
      </c>
      <c r="F44" s="39"/>
      <c r="G44" s="45">
        <f>F44*E44</f>
        <v>0</v>
      </c>
    </row>
    <row r="45" spans="1:12" ht="15" x14ac:dyDescent="0.25">
      <c r="B45" s="56"/>
      <c r="C45" s="44"/>
      <c r="D45" s="38"/>
      <c r="E45" s="45"/>
      <c r="F45" s="39"/>
      <c r="G45" s="45"/>
    </row>
    <row r="46" spans="1:12" ht="60" x14ac:dyDescent="0.25">
      <c r="B46" s="56">
        <v>3</v>
      </c>
      <c r="C46" s="44" t="s">
        <v>254</v>
      </c>
      <c r="D46" s="38" t="s">
        <v>48</v>
      </c>
      <c r="E46" s="45">
        <v>46.5</v>
      </c>
      <c r="F46" s="39"/>
      <c r="G46" s="45">
        <f>F46*E46</f>
        <v>0</v>
      </c>
    </row>
    <row r="47" spans="1:12" ht="15" x14ac:dyDescent="0.25">
      <c r="B47" s="56"/>
      <c r="C47" s="44"/>
      <c r="D47" s="38"/>
      <c r="E47" s="45"/>
      <c r="F47" s="39"/>
      <c r="G47" s="45"/>
    </row>
    <row r="48" spans="1:12" ht="75" x14ac:dyDescent="0.25">
      <c r="B48" s="56">
        <v>4</v>
      </c>
      <c r="C48" s="44" t="s">
        <v>248</v>
      </c>
      <c r="D48" s="38" t="s">
        <v>48</v>
      </c>
      <c r="E48" s="45">
        <v>127</v>
      </c>
      <c r="F48" s="39"/>
      <c r="G48" s="45">
        <f>+E48*F48</f>
        <v>0</v>
      </c>
      <c r="H48" s="35"/>
    </row>
    <row r="49" spans="2:8" ht="15" x14ac:dyDescent="0.25">
      <c r="B49" s="56"/>
      <c r="C49" s="44"/>
      <c r="D49" s="38"/>
      <c r="E49" s="45"/>
      <c r="F49" s="39"/>
      <c r="G49" s="45"/>
      <c r="H49" s="35"/>
    </row>
    <row r="50" spans="2:8" ht="60" x14ac:dyDescent="0.25">
      <c r="B50" s="56">
        <v>5</v>
      </c>
      <c r="C50" s="44" t="s">
        <v>249</v>
      </c>
      <c r="D50" s="38" t="s">
        <v>48</v>
      </c>
      <c r="E50" s="45">
        <v>43</v>
      </c>
      <c r="F50" s="39"/>
      <c r="G50" s="45">
        <f>+E50*F50</f>
        <v>0</v>
      </c>
      <c r="H50" s="35"/>
    </row>
    <row r="51" spans="2:8" ht="15" x14ac:dyDescent="0.25">
      <c r="B51" s="56"/>
      <c r="C51" s="44"/>
      <c r="D51" s="38"/>
      <c r="E51" s="45"/>
      <c r="F51" s="39"/>
      <c r="G51" s="45"/>
      <c r="H51" s="35"/>
    </row>
    <row r="52" spans="2:8" x14ac:dyDescent="0.2">
      <c r="C52" s="16" t="s">
        <v>13</v>
      </c>
      <c r="D52" s="1"/>
      <c r="E52" s="3"/>
      <c r="F52" s="3"/>
      <c r="G52" s="7">
        <f>SUM(G37:G51)</f>
        <v>0</v>
      </c>
    </row>
    <row r="54" spans="2:8" x14ac:dyDescent="0.2">
      <c r="B54" s="29" t="s">
        <v>6</v>
      </c>
      <c r="C54" s="11" t="s">
        <v>5</v>
      </c>
    </row>
    <row r="55" spans="2:8" x14ac:dyDescent="0.2">
      <c r="B55" s="29"/>
      <c r="C55" s="11"/>
    </row>
    <row r="56" spans="2:8" ht="75" customHeight="1" x14ac:dyDescent="0.25">
      <c r="B56" s="56">
        <v>1</v>
      </c>
      <c r="C56" s="44" t="s">
        <v>70</v>
      </c>
      <c r="D56" s="38" t="s">
        <v>9</v>
      </c>
      <c r="E56" s="45">
        <f>E13</f>
        <v>128.03</v>
      </c>
      <c r="F56" s="39"/>
      <c r="G56" s="45">
        <f>+E56*F56</f>
        <v>0</v>
      </c>
    </row>
    <row r="57" spans="2:8" ht="15" x14ac:dyDescent="0.25">
      <c r="B57" s="56"/>
      <c r="C57" s="44"/>
      <c r="D57" s="38"/>
      <c r="E57" s="45"/>
      <c r="F57" s="39"/>
      <c r="G57" s="45"/>
    </row>
    <row r="58" spans="2:8" ht="92.25" customHeight="1" x14ac:dyDescent="0.25">
      <c r="B58" s="56">
        <v>2</v>
      </c>
      <c r="C58" s="44" t="s">
        <v>38</v>
      </c>
      <c r="D58" s="38"/>
      <c r="F58" s="19"/>
      <c r="G58" s="45"/>
    </row>
    <row r="59" spans="2:8" ht="15" x14ac:dyDescent="0.25">
      <c r="B59" s="56"/>
      <c r="C59" s="50" t="s">
        <v>45</v>
      </c>
      <c r="D59" s="38" t="s">
        <v>10</v>
      </c>
      <c r="E59" s="2">
        <v>6</v>
      </c>
      <c r="F59" s="39"/>
      <c r="G59" s="45">
        <f>+E59*F59</f>
        <v>0</v>
      </c>
    </row>
    <row r="60" spans="2:8" ht="15" x14ac:dyDescent="0.25">
      <c r="B60" s="56"/>
      <c r="C60" s="44"/>
      <c r="D60" s="38"/>
      <c r="E60" s="45"/>
      <c r="F60" s="39"/>
      <c r="G60" s="45"/>
    </row>
    <row r="61" spans="2:8" ht="90" x14ac:dyDescent="0.25">
      <c r="B61" s="56">
        <v>3</v>
      </c>
      <c r="C61" s="44" t="s">
        <v>252</v>
      </c>
      <c r="D61" s="38" t="s">
        <v>10</v>
      </c>
      <c r="E61" s="45">
        <v>6</v>
      </c>
      <c r="F61" s="39"/>
      <c r="G61" s="45">
        <f>+E61*F61</f>
        <v>0</v>
      </c>
    </row>
    <row r="62" spans="2:8" ht="15" x14ac:dyDescent="0.25">
      <c r="B62" s="56"/>
      <c r="C62" s="44"/>
      <c r="D62" s="38"/>
      <c r="E62" s="45"/>
      <c r="F62" s="39"/>
      <c r="G62" s="45"/>
    </row>
    <row r="63" spans="2:8" ht="30" x14ac:dyDescent="0.25">
      <c r="B63" s="56">
        <v>4</v>
      </c>
      <c r="C63" s="44" t="s">
        <v>71</v>
      </c>
      <c r="D63" s="38" t="s">
        <v>10</v>
      </c>
      <c r="E63" s="45">
        <v>1</v>
      </c>
      <c r="F63" s="39"/>
      <c r="G63" s="45">
        <f>+E63*F63</f>
        <v>0</v>
      </c>
    </row>
    <row r="64" spans="2:8" ht="15" x14ac:dyDescent="0.2">
      <c r="B64" s="56"/>
      <c r="F64" s="4"/>
      <c r="G64" s="5"/>
    </row>
    <row r="65" spans="1:12" x14ac:dyDescent="0.2">
      <c r="C65" s="16" t="s">
        <v>14</v>
      </c>
      <c r="D65" s="1"/>
      <c r="E65" s="3"/>
      <c r="F65" s="3"/>
      <c r="G65" s="7">
        <f>SUM(G56:G64)</f>
        <v>0</v>
      </c>
    </row>
    <row r="66" spans="1:12" x14ac:dyDescent="0.2">
      <c r="C66" s="11"/>
      <c r="G66" s="6"/>
    </row>
    <row r="67" spans="1:12" ht="15" x14ac:dyDescent="0.25">
      <c r="B67" s="29" t="s">
        <v>16</v>
      </c>
      <c r="C67" s="11" t="s">
        <v>7</v>
      </c>
      <c r="D67" s="38"/>
      <c r="L67" s="12"/>
    </row>
    <row r="68" spans="1:12" ht="15" x14ac:dyDescent="0.25">
      <c r="B68" s="57"/>
      <c r="C68" s="11"/>
      <c r="D68" s="38"/>
      <c r="L68" s="12"/>
    </row>
    <row r="69" spans="1:12" ht="30" x14ac:dyDescent="0.25">
      <c r="B69" s="56">
        <v>1</v>
      </c>
      <c r="C69" s="44" t="s">
        <v>62</v>
      </c>
      <c r="D69" s="38" t="s">
        <v>49</v>
      </c>
      <c r="E69" s="45">
        <f>E29</f>
        <v>110</v>
      </c>
      <c r="F69" s="39"/>
      <c r="G69" s="45">
        <f t="shared" ref="G69:G79" si="0">+E69*F69</f>
        <v>0</v>
      </c>
      <c r="L69" s="12"/>
    </row>
    <row r="70" spans="1:12" ht="15" x14ac:dyDescent="0.25">
      <c r="B70" s="56"/>
      <c r="C70" s="44"/>
      <c r="D70" s="38"/>
      <c r="E70" s="45"/>
      <c r="F70" s="39"/>
      <c r="G70" s="45"/>
      <c r="L70" s="12"/>
    </row>
    <row r="71" spans="1:12" ht="30" x14ac:dyDescent="0.25">
      <c r="B71" s="56">
        <v>2</v>
      </c>
      <c r="C71" s="44" t="s">
        <v>61</v>
      </c>
      <c r="D71" s="38" t="s">
        <v>9</v>
      </c>
      <c r="E71" s="45">
        <f>E27</f>
        <v>8</v>
      </c>
      <c r="F71" s="39"/>
      <c r="G71" s="45">
        <f t="shared" si="0"/>
        <v>0</v>
      </c>
      <c r="L71" s="12"/>
    </row>
    <row r="72" spans="1:12" ht="15" x14ac:dyDescent="0.25">
      <c r="B72" s="56"/>
      <c r="C72" s="44"/>
      <c r="D72" s="38"/>
      <c r="E72" s="45"/>
      <c r="F72" s="39"/>
      <c r="G72" s="45"/>
      <c r="L72" s="12"/>
    </row>
    <row r="73" spans="1:12" ht="30" x14ac:dyDescent="0.25">
      <c r="B73" s="56">
        <v>3</v>
      </c>
      <c r="C73" s="44" t="s">
        <v>33</v>
      </c>
      <c r="D73" s="38" t="s">
        <v>49</v>
      </c>
      <c r="E73" s="45">
        <f>E69</f>
        <v>110</v>
      </c>
      <c r="F73" s="39"/>
      <c r="G73" s="45">
        <f t="shared" si="0"/>
        <v>0</v>
      </c>
      <c r="L73" s="12"/>
    </row>
    <row r="74" spans="1:12" ht="15" x14ac:dyDescent="0.25">
      <c r="B74" s="56"/>
      <c r="C74" s="44"/>
      <c r="D74" s="38"/>
      <c r="E74" s="45"/>
      <c r="F74" s="39"/>
      <c r="G74" s="45"/>
      <c r="L74" s="12"/>
    </row>
    <row r="75" spans="1:12" ht="31.5" customHeight="1" x14ac:dyDescent="0.25">
      <c r="B75" s="56">
        <v>4</v>
      </c>
      <c r="C75" s="44" t="s">
        <v>63</v>
      </c>
      <c r="D75" s="38" t="s">
        <v>49</v>
      </c>
      <c r="E75" s="45">
        <f>E73+E31</f>
        <v>121</v>
      </c>
      <c r="F75" s="39"/>
      <c r="G75" s="45">
        <f t="shared" si="0"/>
        <v>0</v>
      </c>
      <c r="L75" s="12"/>
    </row>
    <row r="76" spans="1:12" ht="15" x14ac:dyDescent="0.25">
      <c r="B76" s="56"/>
      <c r="C76" s="44"/>
      <c r="D76" s="38"/>
      <c r="E76" s="45"/>
      <c r="F76" s="39"/>
      <c r="G76" s="45"/>
      <c r="L76" s="12"/>
    </row>
    <row r="77" spans="1:12" ht="30" x14ac:dyDescent="0.25">
      <c r="B77" s="56">
        <v>5</v>
      </c>
      <c r="C77" s="44" t="s">
        <v>34</v>
      </c>
      <c r="D77" s="38" t="s">
        <v>49</v>
      </c>
      <c r="E77" s="45">
        <f>E75</f>
        <v>121</v>
      </c>
      <c r="F77" s="39"/>
      <c r="G77" s="45">
        <f t="shared" si="0"/>
        <v>0</v>
      </c>
      <c r="L77" s="12"/>
    </row>
    <row r="78" spans="1:12" ht="15" x14ac:dyDescent="0.25">
      <c r="B78" s="56"/>
      <c r="C78" s="44"/>
      <c r="D78" s="38"/>
      <c r="E78" s="45"/>
      <c r="F78" s="39"/>
      <c r="G78" s="45"/>
      <c r="L78" s="12"/>
    </row>
    <row r="79" spans="1:12" ht="30" x14ac:dyDescent="0.25">
      <c r="B79" s="56">
        <v>6</v>
      </c>
      <c r="C79" s="44" t="s">
        <v>21</v>
      </c>
      <c r="D79" s="38" t="s">
        <v>9</v>
      </c>
      <c r="E79" s="45">
        <f>E13</f>
        <v>128.03</v>
      </c>
      <c r="F79" s="39"/>
      <c r="G79" s="45">
        <f t="shared" si="0"/>
        <v>0</v>
      </c>
    </row>
    <row r="80" spans="1:12" s="18" customFormat="1" ht="15" x14ac:dyDescent="0.25">
      <c r="A80" s="25"/>
      <c r="B80" s="56"/>
      <c r="C80" s="44"/>
      <c r="D80" s="38"/>
      <c r="E80" s="45"/>
      <c r="F80" s="39"/>
      <c r="G80" s="45"/>
      <c r="I80"/>
      <c r="J80"/>
      <c r="K80"/>
      <c r="L80"/>
    </row>
    <row r="81" spans="1:12" s="18" customFormat="1" ht="15" x14ac:dyDescent="0.25">
      <c r="A81" s="25"/>
      <c r="B81" s="56">
        <v>7</v>
      </c>
      <c r="C81" s="44" t="s">
        <v>23</v>
      </c>
      <c r="D81" s="38" t="s">
        <v>9</v>
      </c>
      <c r="E81" s="45">
        <f>E79</f>
        <v>128.03</v>
      </c>
      <c r="F81" s="39"/>
      <c r="G81" s="45">
        <f>+E81*F81</f>
        <v>0</v>
      </c>
      <c r="I81"/>
      <c r="J81"/>
      <c r="K81"/>
      <c r="L81"/>
    </row>
    <row r="82" spans="1:12" s="18" customFormat="1" ht="15" x14ac:dyDescent="0.25">
      <c r="A82" s="25"/>
      <c r="B82" s="56"/>
      <c r="C82" s="44"/>
      <c r="D82" s="38"/>
      <c r="E82" s="45"/>
      <c r="F82" s="39"/>
      <c r="G82" s="45"/>
      <c r="I82"/>
      <c r="J82"/>
      <c r="K82"/>
      <c r="L82"/>
    </row>
    <row r="83" spans="1:12" s="18" customFormat="1" ht="15" x14ac:dyDescent="0.25">
      <c r="A83" s="25"/>
      <c r="B83" s="56">
        <v>8</v>
      </c>
      <c r="C83" s="44" t="s">
        <v>22</v>
      </c>
      <c r="D83" s="38" t="s">
        <v>9</v>
      </c>
      <c r="E83" s="45">
        <f>E81</f>
        <v>128.03</v>
      </c>
      <c r="F83" s="39"/>
      <c r="G83" s="45">
        <f>+E83*F83</f>
        <v>0</v>
      </c>
      <c r="I83"/>
      <c r="J83"/>
      <c r="K83"/>
      <c r="L83"/>
    </row>
    <row r="84" spans="1:12" s="18" customFormat="1" ht="15" x14ac:dyDescent="0.25">
      <c r="A84" s="25"/>
      <c r="B84" s="56"/>
      <c r="C84" s="50"/>
      <c r="D84" s="38"/>
      <c r="E84" s="45"/>
      <c r="F84" s="45"/>
      <c r="G84" s="45"/>
      <c r="I84"/>
      <c r="J84"/>
      <c r="K84"/>
      <c r="L84"/>
    </row>
    <row r="85" spans="1:12" s="18" customFormat="1" ht="15" x14ac:dyDescent="0.25">
      <c r="A85" s="25"/>
      <c r="B85" s="56">
        <v>9</v>
      </c>
      <c r="C85" s="50" t="s">
        <v>28</v>
      </c>
      <c r="D85" s="38" t="s">
        <v>27</v>
      </c>
      <c r="E85" s="45">
        <v>1</v>
      </c>
      <c r="F85" s="51"/>
      <c r="G85" s="45">
        <f>+E85*F85</f>
        <v>0</v>
      </c>
      <c r="I85"/>
      <c r="J85"/>
      <c r="K85"/>
      <c r="L85"/>
    </row>
    <row r="86" spans="1:12" s="18" customFormat="1" ht="15" x14ac:dyDescent="0.2">
      <c r="A86" s="25"/>
      <c r="B86" s="56"/>
      <c r="C86" s="12"/>
      <c r="D86"/>
      <c r="E86" s="2"/>
      <c r="F86" s="31"/>
      <c r="G86" s="5"/>
      <c r="I86"/>
      <c r="J86"/>
      <c r="K86"/>
      <c r="L86"/>
    </row>
    <row r="87" spans="1:12" s="18" customFormat="1" ht="15" x14ac:dyDescent="0.2">
      <c r="A87" s="25"/>
      <c r="B87" s="56"/>
      <c r="C87" s="16" t="s">
        <v>15</v>
      </c>
      <c r="D87" s="1"/>
      <c r="E87" s="3"/>
      <c r="F87" s="3"/>
      <c r="G87" s="7">
        <f>SUM(G68:G85)</f>
        <v>0</v>
      </c>
      <c r="I87"/>
      <c r="J87"/>
      <c r="K87"/>
      <c r="L87"/>
    </row>
    <row r="92" spans="1:12" s="18" customFormat="1" x14ac:dyDescent="0.2">
      <c r="A92" s="25"/>
      <c r="B92" s="17"/>
      <c r="C92"/>
      <c r="D92"/>
      <c r="E92" s="2"/>
      <c r="F92" s="2"/>
      <c r="G92" s="2"/>
      <c r="I92"/>
      <c r="J92"/>
      <c r="K92"/>
      <c r="L92"/>
    </row>
    <row r="93" spans="1:12" s="18" customFormat="1" x14ac:dyDescent="0.2">
      <c r="A93" s="25"/>
      <c r="B93" s="17"/>
      <c r="C93"/>
      <c r="D93"/>
      <c r="E93" s="2"/>
      <c r="F93" s="2"/>
      <c r="G93" s="2"/>
      <c r="I93"/>
      <c r="J93"/>
      <c r="K93"/>
      <c r="L93"/>
    </row>
    <row r="106" spans="3:3" x14ac:dyDescent="0.2">
      <c r="C106" s="20"/>
    </row>
  </sheetData>
  <mergeCells count="10">
    <mergeCell ref="D7:F7"/>
    <mergeCell ref="D8:F8"/>
    <mergeCell ref="D9:F9"/>
    <mergeCell ref="D10:F10"/>
    <mergeCell ref="B1:G1"/>
    <mergeCell ref="B2:G2"/>
    <mergeCell ref="B3:G3"/>
    <mergeCell ref="B4:G4"/>
    <mergeCell ref="D5:F5"/>
    <mergeCell ref="D6:F6"/>
  </mergeCells>
  <printOptions gridLines="1"/>
  <pageMargins left="1.1023622047244095" right="0.19685039370078741" top="0.70866141732283472" bottom="0.47244094488188981" header="0" footer="0"/>
  <pageSetup paperSize="9" orientation="portrait" r:id="rId1"/>
  <headerFooter alignWithMargins="0">
    <oddHeader>&amp;L&amp;"Arial Narrow,Navadno"&amp;9KANALIZACIJA MALE ŽABLJE&amp;C&amp;"Arial Narrow,Navadno"&amp;9FEKALNI KANAL FB2&amp;R&amp;"Arial Narrow,Navadno"&amp;9DETAJL INFRASTRUKTURA d.o.o., NA PRODU 13, Vipava</oddHeader>
    <oddFooter>&amp;C&amp;9stran&amp;P</oddFooter>
  </headerFooter>
  <rowBreaks count="2" manualBreakCount="2">
    <brk id="10" min="1" max="6" man="1"/>
    <brk id="34" min="1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499984740745262"/>
  </sheetPr>
  <dimension ref="A1:L136"/>
  <sheetViews>
    <sheetView view="pageBreakPreview" zoomScaleNormal="100" zoomScaleSheetLayoutView="100" workbookViewId="0">
      <selection activeCell="G12" sqref="G12"/>
    </sheetView>
  </sheetViews>
  <sheetFormatPr defaultRowHeight="12.75" x14ac:dyDescent="0.2"/>
  <cols>
    <col min="1" max="1" width="9.140625" style="25"/>
    <col min="2" max="2" width="6.7109375" style="17" customWidth="1"/>
    <col min="3" max="3" width="42.7109375" style="12" customWidth="1"/>
    <col min="4" max="4" width="8.140625" customWidth="1"/>
    <col min="5" max="5" width="9.140625" style="2" customWidth="1"/>
    <col min="6" max="6" width="9.42578125" style="2" customWidth="1"/>
    <col min="7" max="7" width="13.85546875" style="2" customWidth="1"/>
    <col min="8" max="8" width="14.7109375" style="18" customWidth="1"/>
    <col min="9" max="10" width="11.7109375" bestFit="1" customWidth="1"/>
  </cols>
  <sheetData>
    <row r="1" spans="1:12" ht="38.25" customHeight="1" x14ac:dyDescent="0.25">
      <c r="B1" s="248" t="s">
        <v>53</v>
      </c>
      <c r="C1" s="249"/>
      <c r="D1" s="249"/>
      <c r="E1" s="249"/>
      <c r="F1" s="249"/>
      <c r="G1" s="249"/>
    </row>
    <row r="2" spans="1:12" ht="16.5" x14ac:dyDescent="0.25">
      <c r="B2" s="250" t="s">
        <v>108</v>
      </c>
      <c r="C2" s="250"/>
      <c r="D2" s="250"/>
      <c r="E2" s="250"/>
      <c r="F2" s="250"/>
      <c r="G2" s="250"/>
    </row>
    <row r="3" spans="1:12" ht="18" customHeight="1" x14ac:dyDescent="0.25">
      <c r="B3" s="250" t="s">
        <v>18</v>
      </c>
      <c r="C3" s="250"/>
      <c r="D3" s="250"/>
      <c r="E3" s="250"/>
      <c r="F3" s="250"/>
      <c r="G3" s="250"/>
    </row>
    <row r="4" spans="1:12" ht="13.5" thickBot="1" x14ac:dyDescent="0.25">
      <c r="B4" s="251"/>
      <c r="C4" s="251"/>
      <c r="D4" s="251"/>
      <c r="E4" s="251"/>
      <c r="F4" s="251"/>
      <c r="G4" s="251"/>
    </row>
    <row r="5" spans="1:12" ht="15" x14ac:dyDescent="0.2">
      <c r="B5" s="26" t="s">
        <v>0</v>
      </c>
      <c r="C5" s="13" t="s">
        <v>1</v>
      </c>
      <c r="D5" s="252"/>
      <c r="E5" s="252"/>
      <c r="F5" s="252"/>
      <c r="G5" s="8">
        <f>+G23</f>
        <v>0</v>
      </c>
    </row>
    <row r="6" spans="1:12" ht="15" x14ac:dyDescent="0.2">
      <c r="B6" s="27" t="s">
        <v>2</v>
      </c>
      <c r="C6" s="14" t="s">
        <v>30</v>
      </c>
      <c r="D6" s="245"/>
      <c r="E6" s="245"/>
      <c r="F6" s="245"/>
      <c r="G6" s="9">
        <f>G39</f>
        <v>0</v>
      </c>
    </row>
    <row r="7" spans="1:12" s="18" customFormat="1" ht="15" x14ac:dyDescent="0.2">
      <c r="A7" s="25"/>
      <c r="B7" s="27" t="s">
        <v>4</v>
      </c>
      <c r="C7" s="14" t="s">
        <v>3</v>
      </c>
      <c r="D7" s="245"/>
      <c r="E7" s="245"/>
      <c r="F7" s="245"/>
      <c r="G7" s="9">
        <f>+G77</f>
        <v>0</v>
      </c>
      <c r="I7"/>
      <c r="J7"/>
      <c r="K7"/>
      <c r="L7"/>
    </row>
    <row r="8" spans="1:12" s="18" customFormat="1" ht="15" x14ac:dyDescent="0.2">
      <c r="A8" s="25"/>
      <c r="B8" s="27" t="s">
        <v>6</v>
      </c>
      <c r="C8" s="14" t="s">
        <v>5</v>
      </c>
      <c r="D8" s="245"/>
      <c r="E8" s="245"/>
      <c r="F8" s="245"/>
      <c r="G8" s="9">
        <f>+G95</f>
        <v>0</v>
      </c>
      <c r="I8"/>
      <c r="J8"/>
      <c r="K8"/>
      <c r="L8"/>
    </row>
    <row r="9" spans="1:12" s="18" customFormat="1" ht="15.75" thickBot="1" x14ac:dyDescent="0.25">
      <c r="A9" s="25"/>
      <c r="B9" s="28" t="s">
        <v>16</v>
      </c>
      <c r="C9" s="15" t="s">
        <v>7</v>
      </c>
      <c r="D9" s="246"/>
      <c r="E9" s="246"/>
      <c r="F9" s="246"/>
      <c r="G9" s="10">
        <f>+G117</f>
        <v>0</v>
      </c>
      <c r="I9"/>
      <c r="J9"/>
      <c r="K9"/>
      <c r="L9"/>
    </row>
    <row r="10" spans="1:12" s="18" customFormat="1" ht="16.5" thickTop="1" thickBot="1" x14ac:dyDescent="0.25">
      <c r="A10" s="25"/>
      <c r="B10" s="32"/>
      <c r="C10" s="33" t="s">
        <v>24</v>
      </c>
      <c r="D10" s="247"/>
      <c r="E10" s="247"/>
      <c r="F10" s="247"/>
      <c r="G10" s="34">
        <f>SUM(G5:G9)</f>
        <v>0</v>
      </c>
      <c r="I10"/>
      <c r="J10"/>
      <c r="K10"/>
      <c r="L10"/>
    </row>
    <row r="11" spans="1:12" s="18" customFormat="1" x14ac:dyDescent="0.2">
      <c r="A11" s="25"/>
      <c r="B11" s="29" t="s">
        <v>0</v>
      </c>
      <c r="C11" s="11" t="s">
        <v>8</v>
      </c>
      <c r="D11"/>
      <c r="E11" s="2"/>
      <c r="F11" s="2"/>
      <c r="G11" s="2"/>
      <c r="I11"/>
      <c r="J11"/>
      <c r="K11"/>
      <c r="L11"/>
    </row>
    <row r="12" spans="1:12" ht="15" x14ac:dyDescent="0.2">
      <c r="B12" s="56"/>
    </row>
    <row r="13" spans="1:12" s="18" customFormat="1" ht="15.75" customHeight="1" x14ac:dyDescent="0.25">
      <c r="A13" s="25"/>
      <c r="B13" s="56">
        <v>1</v>
      </c>
      <c r="C13" s="44" t="s">
        <v>25</v>
      </c>
      <c r="D13" s="38" t="s">
        <v>9</v>
      </c>
      <c r="E13" s="45">
        <v>213</v>
      </c>
      <c r="F13" s="39"/>
      <c r="G13" s="45">
        <f>+E13*F13</f>
        <v>0</v>
      </c>
      <c r="I13"/>
      <c r="J13"/>
      <c r="K13"/>
      <c r="L13"/>
    </row>
    <row r="14" spans="1:12" s="18" customFormat="1" ht="15" x14ac:dyDescent="0.2">
      <c r="A14" s="25"/>
      <c r="B14" s="56"/>
      <c r="C14" s="43"/>
      <c r="D14" s="40"/>
      <c r="E14" s="41"/>
      <c r="F14" s="42"/>
      <c r="G14" s="41"/>
      <c r="I14"/>
      <c r="J14"/>
      <c r="K14"/>
      <c r="L14"/>
    </row>
    <row r="15" spans="1:12" s="18" customFormat="1" ht="30" x14ac:dyDescent="0.25">
      <c r="A15" s="25"/>
      <c r="B15" s="56">
        <v>2</v>
      </c>
      <c r="C15" s="44" t="s">
        <v>17</v>
      </c>
      <c r="D15" s="38" t="s">
        <v>10</v>
      </c>
      <c r="E15" s="45">
        <v>15</v>
      </c>
      <c r="F15" s="39"/>
      <c r="G15" s="45">
        <f>+E15*F15</f>
        <v>0</v>
      </c>
      <c r="I15"/>
      <c r="J15"/>
      <c r="K15"/>
      <c r="L15"/>
    </row>
    <row r="16" spans="1:12" s="18" customFormat="1" ht="15" x14ac:dyDescent="0.25">
      <c r="A16" s="25"/>
      <c r="B16" s="56"/>
      <c r="C16" s="44"/>
      <c r="D16" s="38"/>
      <c r="E16" s="45"/>
      <c r="F16" s="39"/>
      <c r="G16" s="45"/>
      <c r="I16"/>
      <c r="J16"/>
      <c r="K16"/>
      <c r="L16"/>
    </row>
    <row r="17" spans="1:12" s="18" customFormat="1" ht="165" x14ac:dyDescent="0.25">
      <c r="A17" s="25"/>
      <c r="B17" s="56">
        <v>3</v>
      </c>
      <c r="C17" s="44" t="s">
        <v>64</v>
      </c>
      <c r="D17" s="38" t="s">
        <v>27</v>
      </c>
      <c r="E17" s="45">
        <v>1</v>
      </c>
      <c r="F17" s="39"/>
      <c r="G17" s="45">
        <f>+E17*F17</f>
        <v>0</v>
      </c>
      <c r="I17"/>
      <c r="J17"/>
      <c r="K17"/>
      <c r="L17"/>
    </row>
    <row r="18" spans="1:12" s="18" customFormat="1" ht="15" x14ac:dyDescent="0.25">
      <c r="A18" s="25"/>
      <c r="B18" s="56"/>
      <c r="C18" s="44"/>
      <c r="D18" s="38"/>
      <c r="E18" s="45"/>
      <c r="F18" s="39"/>
      <c r="G18" s="45"/>
      <c r="I18"/>
      <c r="J18"/>
      <c r="K18"/>
      <c r="L18"/>
    </row>
    <row r="19" spans="1:12" s="18" customFormat="1" ht="60" x14ac:dyDescent="0.25">
      <c r="A19" s="25"/>
      <c r="B19" s="56">
        <v>4</v>
      </c>
      <c r="C19" s="58" t="s">
        <v>67</v>
      </c>
      <c r="D19" s="38" t="s">
        <v>27</v>
      </c>
      <c r="E19" s="45">
        <v>0.06</v>
      </c>
      <c r="F19" s="39"/>
      <c r="G19" s="45">
        <f>+E19*F19</f>
        <v>0</v>
      </c>
      <c r="I19"/>
      <c r="J19"/>
      <c r="K19"/>
      <c r="L19"/>
    </row>
    <row r="20" spans="1:12" s="18" customFormat="1" ht="15" x14ac:dyDescent="0.25">
      <c r="A20" s="25"/>
      <c r="B20" s="56"/>
      <c r="C20" s="44"/>
      <c r="D20" s="38"/>
      <c r="E20" s="45"/>
      <c r="F20" s="39"/>
      <c r="G20" s="45"/>
      <c r="I20"/>
      <c r="J20"/>
      <c r="K20"/>
      <c r="L20"/>
    </row>
    <row r="21" spans="1:12" s="18" customFormat="1" ht="45" x14ac:dyDescent="0.25">
      <c r="A21" s="25"/>
      <c r="B21" s="56">
        <v>5</v>
      </c>
      <c r="C21" s="44" t="s">
        <v>35</v>
      </c>
      <c r="D21" s="38" t="s">
        <v>27</v>
      </c>
      <c r="E21" s="45">
        <f>E19</f>
        <v>0.06</v>
      </c>
      <c r="F21" s="39"/>
      <c r="G21" s="45">
        <f>+E21*F21</f>
        <v>0</v>
      </c>
      <c r="I21"/>
      <c r="J21"/>
      <c r="K21"/>
      <c r="L21"/>
    </row>
    <row r="22" spans="1:12" s="18" customFormat="1" ht="10.5" customHeight="1" x14ac:dyDescent="0.2">
      <c r="A22" s="25"/>
      <c r="B22" s="56"/>
      <c r="C22" s="30"/>
      <c r="D22"/>
      <c r="E22" s="2"/>
      <c r="F22" s="4"/>
      <c r="G22" s="5"/>
      <c r="I22"/>
      <c r="J22"/>
      <c r="K22"/>
      <c r="L22"/>
    </row>
    <row r="23" spans="1:12" s="18" customFormat="1" ht="15" x14ac:dyDescent="0.2">
      <c r="A23" s="25"/>
      <c r="B23" s="56"/>
      <c r="C23" s="16" t="s">
        <v>12</v>
      </c>
      <c r="D23" s="1"/>
      <c r="E23" s="3"/>
      <c r="F23" s="3"/>
      <c r="G23" s="7">
        <f>SUM(G13:G22)</f>
        <v>0</v>
      </c>
      <c r="I23"/>
      <c r="J23"/>
      <c r="K23"/>
      <c r="L23"/>
    </row>
    <row r="24" spans="1:12" s="18" customFormat="1" ht="15" x14ac:dyDescent="0.25">
      <c r="A24" s="25"/>
      <c r="B24" s="17"/>
      <c r="C24" s="21"/>
      <c r="D24" s="55"/>
      <c r="E24" s="23"/>
      <c r="F24" s="23"/>
      <c r="G24" s="24"/>
      <c r="I24"/>
      <c r="J24"/>
      <c r="K24"/>
      <c r="L24"/>
    </row>
    <row r="25" spans="1:12" s="18" customFormat="1" ht="15" x14ac:dyDescent="0.25">
      <c r="A25" s="25"/>
      <c r="B25" s="29" t="s">
        <v>2</v>
      </c>
      <c r="C25" s="21" t="s">
        <v>30</v>
      </c>
      <c r="D25" s="55"/>
      <c r="E25" s="23"/>
      <c r="F25" s="23"/>
      <c r="G25" s="24"/>
      <c r="I25"/>
      <c r="J25"/>
      <c r="K25"/>
      <c r="L25"/>
    </row>
    <row r="26" spans="1:12" s="18" customFormat="1" ht="15" x14ac:dyDescent="0.25">
      <c r="A26" s="25"/>
      <c r="B26" s="56"/>
      <c r="C26" s="21"/>
      <c r="D26" s="55"/>
      <c r="E26" s="23"/>
      <c r="F26" s="23"/>
      <c r="G26" s="24"/>
      <c r="I26"/>
      <c r="J26"/>
      <c r="K26"/>
      <c r="L26"/>
    </row>
    <row r="27" spans="1:12" s="18" customFormat="1" ht="30" x14ac:dyDescent="0.25">
      <c r="A27" s="25"/>
      <c r="B27" s="56">
        <v>1</v>
      </c>
      <c r="C27" s="52" t="s">
        <v>32</v>
      </c>
      <c r="D27" s="55" t="s">
        <v>9</v>
      </c>
      <c r="E27" s="23">
        <v>14</v>
      </c>
      <c r="F27" s="39"/>
      <c r="G27" s="45">
        <f>F27*E27</f>
        <v>0</v>
      </c>
      <c r="I27"/>
      <c r="J27"/>
      <c r="K27"/>
      <c r="L27"/>
    </row>
    <row r="28" spans="1:12" s="18" customFormat="1" ht="15" x14ac:dyDescent="0.25">
      <c r="A28" s="25"/>
      <c r="B28" s="56"/>
      <c r="C28" s="52"/>
      <c r="D28" s="55"/>
      <c r="E28" s="23"/>
      <c r="F28" s="39"/>
      <c r="G28" s="45"/>
      <c r="I28"/>
      <c r="J28"/>
      <c r="K28"/>
      <c r="L28"/>
    </row>
    <row r="29" spans="1:12" s="18" customFormat="1" ht="90" x14ac:dyDescent="0.25">
      <c r="A29" s="25"/>
      <c r="B29" s="56">
        <v>2</v>
      </c>
      <c r="C29" s="52" t="s">
        <v>42</v>
      </c>
      <c r="D29" s="38" t="s">
        <v>49</v>
      </c>
      <c r="E29" s="23">
        <v>224</v>
      </c>
      <c r="F29" s="39"/>
      <c r="G29" s="45">
        <f>F29*E29</f>
        <v>0</v>
      </c>
      <c r="I29"/>
      <c r="J29"/>
      <c r="K29"/>
      <c r="L29"/>
    </row>
    <row r="30" spans="1:12" s="18" customFormat="1" ht="15" x14ac:dyDescent="0.25">
      <c r="A30" s="25"/>
      <c r="B30" s="56"/>
      <c r="C30" s="52"/>
      <c r="D30" s="38"/>
      <c r="E30" s="23"/>
      <c r="F30" s="39"/>
      <c r="G30" s="45"/>
      <c r="I30"/>
      <c r="J30"/>
      <c r="K30"/>
      <c r="L30"/>
    </row>
    <row r="31" spans="1:12" s="18" customFormat="1" ht="60" x14ac:dyDescent="0.25">
      <c r="A31" s="25"/>
      <c r="B31" s="56">
        <v>3</v>
      </c>
      <c r="C31" s="52" t="s">
        <v>246</v>
      </c>
      <c r="D31" s="38" t="s">
        <v>49</v>
      </c>
      <c r="E31" s="23">
        <v>23</v>
      </c>
      <c r="F31" s="39"/>
      <c r="G31" s="45">
        <f>F31*E31</f>
        <v>0</v>
      </c>
      <c r="I31"/>
      <c r="J31"/>
      <c r="K31"/>
      <c r="L31"/>
    </row>
    <row r="32" spans="1:12" s="18" customFormat="1" ht="15" x14ac:dyDescent="0.25">
      <c r="A32" s="25"/>
      <c r="B32" s="56"/>
      <c r="C32" s="52"/>
      <c r="D32" s="38"/>
      <c r="E32" s="23"/>
      <c r="F32" s="39"/>
      <c r="G32" s="45"/>
      <c r="I32"/>
      <c r="J32"/>
      <c r="K32"/>
      <c r="L32"/>
    </row>
    <row r="33" spans="1:12" s="18" customFormat="1" ht="30" x14ac:dyDescent="0.25">
      <c r="A33" s="25"/>
      <c r="B33" s="56">
        <v>4</v>
      </c>
      <c r="C33" s="52" t="s">
        <v>76</v>
      </c>
      <c r="D33" s="38" t="s">
        <v>49</v>
      </c>
      <c r="E33" s="23">
        <v>20</v>
      </c>
      <c r="F33" s="39"/>
      <c r="G33" s="45">
        <f>F33*E33</f>
        <v>0</v>
      </c>
      <c r="I33"/>
      <c r="J33"/>
      <c r="K33"/>
      <c r="L33"/>
    </row>
    <row r="34" spans="1:12" s="18" customFormat="1" ht="15" x14ac:dyDescent="0.25">
      <c r="A34" s="25"/>
      <c r="B34" s="56"/>
      <c r="C34" s="52"/>
      <c r="D34" s="38"/>
      <c r="E34" s="23"/>
      <c r="F34" s="39"/>
      <c r="G34" s="45"/>
      <c r="I34"/>
      <c r="J34"/>
      <c r="K34"/>
      <c r="L34"/>
    </row>
    <row r="35" spans="1:12" s="18" customFormat="1" ht="60.75" x14ac:dyDescent="0.3">
      <c r="A35" s="25"/>
      <c r="B35" s="56">
        <v>5</v>
      </c>
      <c r="C35" s="60" t="s">
        <v>78</v>
      </c>
      <c r="D35" s="59" t="s">
        <v>10</v>
      </c>
      <c r="E35" s="23">
        <v>2</v>
      </c>
      <c r="F35" s="39"/>
      <c r="G35" s="45">
        <f>F35*E35</f>
        <v>0</v>
      </c>
      <c r="I35"/>
      <c r="J35"/>
      <c r="K35"/>
      <c r="L35"/>
    </row>
    <row r="36" spans="1:12" s="18" customFormat="1" ht="16.5" x14ac:dyDescent="0.3">
      <c r="A36" s="25"/>
      <c r="B36" s="56"/>
      <c r="C36" s="60"/>
      <c r="D36" s="59"/>
      <c r="E36" s="23"/>
      <c r="F36" s="39"/>
      <c r="G36" s="45"/>
      <c r="I36"/>
      <c r="J36"/>
      <c r="K36"/>
      <c r="L36"/>
    </row>
    <row r="37" spans="1:12" s="18" customFormat="1" ht="60.75" x14ac:dyDescent="0.3">
      <c r="A37" s="25"/>
      <c r="B37" s="56">
        <v>6</v>
      </c>
      <c r="C37" s="60" t="s">
        <v>77</v>
      </c>
      <c r="D37" s="59" t="s">
        <v>10</v>
      </c>
      <c r="E37" s="23">
        <v>2</v>
      </c>
      <c r="F37" s="39"/>
      <c r="G37" s="45">
        <f>F37*E37</f>
        <v>0</v>
      </c>
      <c r="I37"/>
      <c r="J37"/>
      <c r="K37"/>
      <c r="L37"/>
    </row>
    <row r="38" spans="1:12" s="18" customFormat="1" ht="15" x14ac:dyDescent="0.25">
      <c r="A38" s="25"/>
      <c r="B38" s="56"/>
      <c r="C38" s="52"/>
      <c r="D38" s="38"/>
      <c r="E38" s="23"/>
      <c r="F38" s="39"/>
      <c r="G38" s="45"/>
      <c r="I38"/>
      <c r="J38"/>
      <c r="K38"/>
      <c r="L38"/>
    </row>
    <row r="39" spans="1:12" s="18" customFormat="1" x14ac:dyDescent="0.2">
      <c r="A39" s="25"/>
      <c r="B39" s="17"/>
      <c r="C39" s="16" t="s">
        <v>31</v>
      </c>
      <c r="D39" s="1"/>
      <c r="E39" s="3"/>
      <c r="F39" s="3"/>
      <c r="G39" s="7">
        <f>SUM(G27:G38)</f>
        <v>0</v>
      </c>
      <c r="I39"/>
      <c r="J39"/>
      <c r="K39"/>
      <c r="L39"/>
    </row>
    <row r="40" spans="1:12" s="18" customFormat="1" ht="15" x14ac:dyDescent="0.25">
      <c r="A40" s="25"/>
      <c r="B40" s="17"/>
      <c r="C40" s="21"/>
      <c r="D40" s="22"/>
      <c r="E40" s="23"/>
      <c r="F40" s="23"/>
      <c r="G40" s="45"/>
      <c r="I40"/>
      <c r="J40"/>
      <c r="K40"/>
      <c r="L40"/>
    </row>
    <row r="41" spans="1:12" s="18" customFormat="1" ht="15" x14ac:dyDescent="0.25">
      <c r="A41" s="25"/>
      <c r="B41" s="29" t="s">
        <v>4</v>
      </c>
      <c r="C41" s="11" t="s">
        <v>11</v>
      </c>
      <c r="D41"/>
      <c r="E41" s="2"/>
      <c r="F41" s="2"/>
      <c r="G41" s="45"/>
      <c r="I41"/>
      <c r="J41"/>
      <c r="K41"/>
      <c r="L41"/>
    </row>
    <row r="42" spans="1:12" s="18" customFormat="1" ht="15" x14ac:dyDescent="0.25">
      <c r="A42" s="25"/>
      <c r="B42" s="57"/>
      <c r="C42" s="11"/>
      <c r="D42"/>
      <c r="E42" s="2"/>
      <c r="F42" s="2"/>
      <c r="G42" s="45"/>
      <c r="I42"/>
      <c r="J42"/>
      <c r="K42"/>
      <c r="L42"/>
    </row>
    <row r="43" spans="1:12" s="18" customFormat="1" ht="31.5" customHeight="1" x14ac:dyDescent="0.25">
      <c r="A43" s="25"/>
      <c r="B43" s="56">
        <v>1</v>
      </c>
      <c r="C43" s="52" t="s">
        <v>37</v>
      </c>
      <c r="D43" s="38" t="s">
        <v>19</v>
      </c>
      <c r="E43" s="45">
        <v>16</v>
      </c>
      <c r="F43" s="39"/>
      <c r="G43" s="45">
        <f>F43*E43</f>
        <v>0</v>
      </c>
      <c r="I43"/>
      <c r="J43"/>
      <c r="K43"/>
      <c r="L43"/>
    </row>
    <row r="44" spans="1:12" ht="15" x14ac:dyDescent="0.25">
      <c r="B44" s="56"/>
      <c r="G44" s="45"/>
    </row>
    <row r="45" spans="1:12" ht="90" x14ac:dyDescent="0.25">
      <c r="B45" s="56">
        <v>2</v>
      </c>
      <c r="C45" s="44" t="s">
        <v>80</v>
      </c>
      <c r="D45" s="47"/>
      <c r="E45" s="48"/>
      <c r="F45" s="49"/>
      <c r="G45" s="45"/>
    </row>
    <row r="46" spans="1:12" ht="18" x14ac:dyDescent="0.25">
      <c r="B46" s="56"/>
      <c r="C46" s="44" t="s">
        <v>51</v>
      </c>
      <c r="D46" s="38" t="s">
        <v>48</v>
      </c>
      <c r="E46" s="45">
        <f>ROUND(0.3*H46,1)</f>
        <v>52.5</v>
      </c>
      <c r="F46" s="39"/>
      <c r="G46" s="45">
        <f>F46*E46</f>
        <v>0</v>
      </c>
      <c r="H46" s="18">
        <v>175</v>
      </c>
    </row>
    <row r="47" spans="1:12" ht="15" x14ac:dyDescent="0.25">
      <c r="B47" s="56"/>
      <c r="C47" s="46"/>
      <c r="D47" s="38"/>
      <c r="E47" s="45"/>
      <c r="F47" s="39"/>
      <c r="G47" s="45"/>
      <c r="J47" s="18"/>
    </row>
    <row r="48" spans="1:12" ht="18" x14ac:dyDescent="0.25">
      <c r="B48" s="56"/>
      <c r="C48" s="44" t="s">
        <v>56</v>
      </c>
      <c r="D48" s="38" t="s">
        <v>48</v>
      </c>
      <c r="E48" s="45">
        <f>ROUND(0.6*H46,1)</f>
        <v>105</v>
      </c>
      <c r="F48" s="39"/>
      <c r="G48" s="45">
        <f>F48*E48</f>
        <v>0</v>
      </c>
      <c r="I48" s="18"/>
      <c r="J48" s="18"/>
    </row>
    <row r="49" spans="2:10" ht="15" x14ac:dyDescent="0.25">
      <c r="B49" s="56"/>
      <c r="C49" s="44"/>
      <c r="D49" s="38"/>
      <c r="E49" s="45"/>
      <c r="F49" s="39"/>
      <c r="G49" s="45"/>
      <c r="I49" s="18"/>
      <c r="J49" s="18"/>
    </row>
    <row r="50" spans="2:10" ht="18" x14ac:dyDescent="0.25">
      <c r="B50" s="56"/>
      <c r="C50" s="44" t="s">
        <v>55</v>
      </c>
      <c r="D50" s="38" t="s">
        <v>48</v>
      </c>
      <c r="E50" s="45">
        <f>ROUND(0.1*H46,1)</f>
        <v>17.5</v>
      </c>
      <c r="F50" s="39"/>
      <c r="G50" s="45">
        <f>F50*E50</f>
        <v>0</v>
      </c>
      <c r="I50" s="18"/>
      <c r="J50" s="18"/>
    </row>
    <row r="51" spans="2:10" ht="15" x14ac:dyDescent="0.25">
      <c r="B51" s="56"/>
      <c r="C51" s="44"/>
      <c r="D51" s="38"/>
      <c r="E51" s="45"/>
      <c r="F51" s="39"/>
      <c r="G51" s="45"/>
      <c r="I51" s="18"/>
      <c r="J51" s="18"/>
    </row>
    <row r="52" spans="2:10" ht="60" x14ac:dyDescent="0.25">
      <c r="B52" s="56">
        <v>3</v>
      </c>
      <c r="C52" s="44" t="s">
        <v>66</v>
      </c>
      <c r="D52" s="38"/>
      <c r="E52" s="45"/>
      <c r="F52" s="39"/>
      <c r="G52" s="45"/>
      <c r="I52" s="18"/>
      <c r="J52" s="18"/>
    </row>
    <row r="53" spans="2:10" ht="18" x14ac:dyDescent="0.25">
      <c r="B53" s="56"/>
      <c r="C53" s="44" t="s">
        <v>51</v>
      </c>
      <c r="D53" s="38" t="s">
        <v>48</v>
      </c>
      <c r="E53" s="45">
        <f>ROUND(0.3*H53,1)</f>
        <v>60.3</v>
      </c>
      <c r="F53" s="37"/>
      <c r="G53" s="45">
        <f>F53*E53</f>
        <v>0</v>
      </c>
      <c r="H53" s="18">
        <v>201</v>
      </c>
      <c r="I53" s="18"/>
      <c r="J53" s="18"/>
    </row>
    <row r="54" spans="2:10" ht="15" x14ac:dyDescent="0.25">
      <c r="B54" s="56"/>
      <c r="C54" s="46"/>
      <c r="D54" s="38"/>
      <c r="E54" s="45"/>
      <c r="F54" s="37"/>
      <c r="G54" s="45"/>
      <c r="I54" s="18"/>
      <c r="J54" s="18"/>
    </row>
    <row r="55" spans="2:10" ht="18" x14ac:dyDescent="0.25">
      <c r="B55" s="56"/>
      <c r="C55" s="44" t="s">
        <v>56</v>
      </c>
      <c r="D55" s="38" t="s">
        <v>48</v>
      </c>
      <c r="E55" s="45">
        <f>ROUND(0.6*H53,1)</f>
        <v>120.6</v>
      </c>
      <c r="F55" s="37"/>
      <c r="G55" s="45">
        <f>F55*E55</f>
        <v>0</v>
      </c>
      <c r="I55" s="18"/>
      <c r="J55" s="18"/>
    </row>
    <row r="56" spans="2:10" ht="15" x14ac:dyDescent="0.25">
      <c r="B56" s="56"/>
      <c r="C56" s="44"/>
      <c r="D56" s="38"/>
      <c r="E56" s="45"/>
      <c r="F56" s="37"/>
      <c r="G56" s="45"/>
      <c r="I56" s="18"/>
      <c r="J56" s="18"/>
    </row>
    <row r="57" spans="2:10" ht="18" x14ac:dyDescent="0.25">
      <c r="B57" s="56"/>
      <c r="C57" s="44" t="s">
        <v>55</v>
      </c>
      <c r="D57" s="38" t="s">
        <v>48</v>
      </c>
      <c r="E57" s="45">
        <f>ROUND(0.1*H53,1)</f>
        <v>20.100000000000001</v>
      </c>
      <c r="F57" s="37"/>
      <c r="G57" s="45">
        <f>F57*E57</f>
        <v>0</v>
      </c>
      <c r="I57" s="18"/>
      <c r="J57" s="18"/>
    </row>
    <row r="58" spans="2:10" ht="15" x14ac:dyDescent="0.25">
      <c r="B58" s="56"/>
      <c r="C58" s="44"/>
      <c r="D58" s="38"/>
      <c r="E58" s="45"/>
      <c r="F58" s="37"/>
      <c r="G58" s="45"/>
      <c r="I58" s="18"/>
      <c r="J58" s="18"/>
    </row>
    <row r="59" spans="2:10" ht="30" x14ac:dyDescent="0.25">
      <c r="B59" s="56">
        <v>4</v>
      </c>
      <c r="C59" s="44" t="s">
        <v>26</v>
      </c>
      <c r="D59" s="38" t="s">
        <v>49</v>
      </c>
      <c r="E59" s="45">
        <v>170</v>
      </c>
      <c r="F59" s="39"/>
      <c r="G59" s="45">
        <f>F59*E59</f>
        <v>0</v>
      </c>
    </row>
    <row r="60" spans="2:10" ht="15" x14ac:dyDescent="0.25">
      <c r="B60" s="56"/>
      <c r="C60" s="44"/>
      <c r="D60" s="38"/>
      <c r="E60" s="45"/>
      <c r="F60" s="39"/>
      <c r="G60" s="45"/>
    </row>
    <row r="61" spans="2:10" ht="60" x14ac:dyDescent="0.25">
      <c r="B61" s="56">
        <v>5</v>
      </c>
      <c r="C61" s="44" t="s">
        <v>254</v>
      </c>
      <c r="D61" s="38" t="s">
        <v>48</v>
      </c>
      <c r="E61" s="45">
        <v>76.5</v>
      </c>
      <c r="F61" s="39"/>
      <c r="G61" s="45">
        <f>F61*E61</f>
        <v>0</v>
      </c>
    </row>
    <row r="62" spans="2:10" ht="15" x14ac:dyDescent="0.25">
      <c r="B62" s="56"/>
      <c r="C62" s="44"/>
      <c r="D62" s="38"/>
      <c r="E62" s="45"/>
      <c r="F62" s="39"/>
      <c r="G62" s="45"/>
    </row>
    <row r="63" spans="2:10" ht="75" x14ac:dyDescent="0.25">
      <c r="B63" s="56">
        <v>6</v>
      </c>
      <c r="C63" s="44" t="s">
        <v>248</v>
      </c>
      <c r="D63" s="38" t="s">
        <v>48</v>
      </c>
      <c r="E63" s="45">
        <v>99</v>
      </c>
      <c r="F63" s="39"/>
      <c r="G63" s="45">
        <f>+E63*F63</f>
        <v>0</v>
      </c>
      <c r="H63" s="35"/>
    </row>
    <row r="64" spans="2:10" ht="15" x14ac:dyDescent="0.25">
      <c r="B64" s="56"/>
      <c r="C64" s="44"/>
      <c r="D64" s="38"/>
      <c r="E64" s="45"/>
      <c r="F64" s="39"/>
      <c r="G64" s="45"/>
      <c r="H64" s="35"/>
    </row>
    <row r="65" spans="2:8" ht="60" x14ac:dyDescent="0.25">
      <c r="B65" s="56">
        <v>7</v>
      </c>
      <c r="C65" s="44" t="s">
        <v>249</v>
      </c>
      <c r="D65" s="38" t="s">
        <v>48</v>
      </c>
      <c r="E65" s="45">
        <v>33.5</v>
      </c>
      <c r="F65" s="39"/>
      <c r="G65" s="45">
        <f>+E65*F65</f>
        <v>0</v>
      </c>
      <c r="H65" s="35"/>
    </row>
    <row r="66" spans="2:8" ht="15" x14ac:dyDescent="0.25">
      <c r="B66" s="56"/>
      <c r="C66" s="44"/>
      <c r="D66" s="38"/>
      <c r="E66" s="45"/>
      <c r="F66" s="39"/>
      <c r="G66" s="45"/>
      <c r="H66" s="35"/>
    </row>
    <row r="67" spans="2:8" ht="30.75" customHeight="1" x14ac:dyDescent="0.25">
      <c r="B67" s="56">
        <v>8</v>
      </c>
      <c r="C67" s="44" t="s">
        <v>40</v>
      </c>
      <c r="D67" s="22" t="s">
        <v>19</v>
      </c>
      <c r="E67" s="23">
        <v>153</v>
      </c>
      <c r="F67" s="36"/>
      <c r="G67" s="45">
        <f t="shared" ref="G67:G75" si="0">+E67*F67</f>
        <v>0</v>
      </c>
      <c r="H67" s="35"/>
    </row>
    <row r="68" spans="2:8" ht="15" x14ac:dyDescent="0.25">
      <c r="B68" s="56"/>
      <c r="C68" s="44"/>
      <c r="D68" s="22"/>
      <c r="E68" s="23"/>
      <c r="F68" s="36"/>
      <c r="G68" s="45"/>
      <c r="H68" s="35"/>
    </row>
    <row r="69" spans="2:8" ht="45" x14ac:dyDescent="0.25">
      <c r="B69" s="56">
        <v>9</v>
      </c>
      <c r="C69" s="44" t="s">
        <v>68</v>
      </c>
      <c r="D69" s="22" t="s">
        <v>19</v>
      </c>
      <c r="E69" s="23">
        <v>1.5</v>
      </c>
      <c r="F69" s="36"/>
      <c r="G69" s="45">
        <f t="shared" si="0"/>
        <v>0</v>
      </c>
      <c r="H69" s="35"/>
    </row>
    <row r="70" spans="2:8" ht="15" x14ac:dyDescent="0.25">
      <c r="B70" s="56"/>
      <c r="C70" s="44"/>
      <c r="D70" s="22"/>
      <c r="E70" s="23"/>
      <c r="F70" s="36"/>
      <c r="G70" s="45"/>
      <c r="H70" s="35"/>
    </row>
    <row r="71" spans="2:8" ht="45" x14ac:dyDescent="0.25">
      <c r="B71" s="56">
        <v>10</v>
      </c>
      <c r="C71" s="44" t="s">
        <v>29</v>
      </c>
      <c r="D71" s="22" t="s">
        <v>19</v>
      </c>
      <c r="E71" s="23">
        <f>ROUND((E53+E55+E57)*1.3-E67*1.05,1)</f>
        <v>100.7</v>
      </c>
      <c r="F71" s="36"/>
      <c r="G71" s="45">
        <f t="shared" si="0"/>
        <v>0</v>
      </c>
      <c r="H71" s="35"/>
    </row>
    <row r="72" spans="2:8" ht="15" x14ac:dyDescent="0.25">
      <c r="B72" s="56"/>
      <c r="C72" s="44"/>
      <c r="D72" s="22"/>
      <c r="E72" s="23"/>
      <c r="F72" s="36"/>
      <c r="G72" s="45"/>
      <c r="H72" s="35"/>
    </row>
    <row r="73" spans="2:8" ht="30" x14ac:dyDescent="0.25">
      <c r="B73" s="56">
        <v>11</v>
      </c>
      <c r="C73" s="44" t="s">
        <v>36</v>
      </c>
      <c r="D73" s="22" t="s">
        <v>19</v>
      </c>
      <c r="E73" s="23">
        <f>E43</f>
        <v>16</v>
      </c>
      <c r="F73" s="36"/>
      <c r="G73" s="45">
        <f t="shared" si="0"/>
        <v>0</v>
      </c>
      <c r="H73" s="35"/>
    </row>
    <row r="74" spans="2:8" ht="15" x14ac:dyDescent="0.25">
      <c r="B74" s="56"/>
      <c r="C74" s="44"/>
      <c r="D74" s="22"/>
      <c r="E74" s="23"/>
      <c r="F74" s="36"/>
      <c r="G74" s="45"/>
      <c r="H74" s="35"/>
    </row>
    <row r="75" spans="2:8" ht="66" x14ac:dyDescent="0.25">
      <c r="B75" s="56">
        <v>12</v>
      </c>
      <c r="C75" s="44" t="s">
        <v>50</v>
      </c>
      <c r="D75" t="s">
        <v>20</v>
      </c>
      <c r="E75" s="23">
        <v>80.5</v>
      </c>
      <c r="F75" s="36"/>
      <c r="G75" s="45">
        <f t="shared" si="0"/>
        <v>0</v>
      </c>
      <c r="H75" s="35"/>
    </row>
    <row r="76" spans="2:8" ht="15" x14ac:dyDescent="0.25">
      <c r="B76" s="56"/>
      <c r="C76" s="44"/>
      <c r="E76" s="23"/>
      <c r="F76" s="36"/>
      <c r="G76" s="45"/>
      <c r="H76" s="35"/>
    </row>
    <row r="77" spans="2:8" x14ac:dyDescent="0.2">
      <c r="C77" s="16" t="s">
        <v>13</v>
      </c>
      <c r="D77" s="1"/>
      <c r="E77" s="3"/>
      <c r="F77" s="3"/>
      <c r="G77" s="7">
        <f>SUM(G43:G76)</f>
        <v>0</v>
      </c>
    </row>
    <row r="79" spans="2:8" x14ac:dyDescent="0.2">
      <c r="B79" s="29" t="s">
        <v>6</v>
      </c>
      <c r="C79" s="11" t="s">
        <v>5</v>
      </c>
    </row>
    <row r="80" spans="2:8" x14ac:dyDescent="0.2">
      <c r="B80" s="29"/>
      <c r="C80" s="11"/>
    </row>
    <row r="81" spans="2:7" ht="90" x14ac:dyDescent="0.25">
      <c r="B81" s="56">
        <v>1</v>
      </c>
      <c r="C81" s="44" t="s">
        <v>58</v>
      </c>
      <c r="D81" s="38" t="s">
        <v>9</v>
      </c>
      <c r="E81" s="45">
        <f>E13+3</f>
        <v>216</v>
      </c>
      <c r="F81" s="39"/>
      <c r="G81" s="45">
        <f>+E81*F81</f>
        <v>0</v>
      </c>
    </row>
    <row r="82" spans="2:7" ht="15" x14ac:dyDescent="0.25">
      <c r="B82" s="56"/>
      <c r="C82" s="44"/>
      <c r="D82" s="38"/>
      <c r="E82" s="45"/>
      <c r="F82" s="39"/>
      <c r="G82" s="45"/>
    </row>
    <row r="83" spans="2:7" ht="92.25" customHeight="1" x14ac:dyDescent="0.25">
      <c r="B83" s="56">
        <v>2</v>
      </c>
      <c r="C83" s="44" t="s">
        <v>38</v>
      </c>
      <c r="D83" s="38"/>
      <c r="F83" s="19"/>
      <c r="G83" s="45"/>
    </row>
    <row r="84" spans="2:7" ht="15" x14ac:dyDescent="0.25">
      <c r="B84" s="56"/>
      <c r="C84" s="50" t="s">
        <v>45</v>
      </c>
      <c r="D84" s="38" t="s">
        <v>10</v>
      </c>
      <c r="E84" s="2">
        <v>7</v>
      </c>
      <c r="F84" s="39"/>
      <c r="G84" s="45">
        <f>+E84*F84</f>
        <v>0</v>
      </c>
    </row>
    <row r="85" spans="2:7" ht="15" x14ac:dyDescent="0.25">
      <c r="B85" s="56"/>
      <c r="C85" s="50" t="s">
        <v>46</v>
      </c>
      <c r="D85" s="38" t="s">
        <v>10</v>
      </c>
      <c r="E85" s="2">
        <v>2</v>
      </c>
      <c r="F85" s="39"/>
      <c r="G85" s="45">
        <f>+E85*F85</f>
        <v>0</v>
      </c>
    </row>
    <row r="86" spans="2:7" ht="15" x14ac:dyDescent="0.25">
      <c r="B86" s="56"/>
      <c r="C86" s="44"/>
      <c r="D86" s="38"/>
      <c r="E86" s="45"/>
      <c r="F86" s="39"/>
      <c r="G86" s="45"/>
    </row>
    <row r="87" spans="2:7" ht="90" x14ac:dyDescent="0.25">
      <c r="B87" s="56">
        <v>3</v>
      </c>
      <c r="C87" s="44" t="s">
        <v>252</v>
      </c>
      <c r="D87" s="38" t="s">
        <v>10</v>
      </c>
      <c r="E87" s="45">
        <f>E84+E85</f>
        <v>9</v>
      </c>
      <c r="F87" s="39"/>
      <c r="G87" s="45">
        <f>+E87*F87</f>
        <v>0</v>
      </c>
    </row>
    <row r="88" spans="2:7" ht="15" x14ac:dyDescent="0.25">
      <c r="B88" s="56"/>
      <c r="C88" s="44"/>
      <c r="D88" s="38"/>
      <c r="E88" s="45"/>
      <c r="F88" s="39"/>
      <c r="G88" s="45"/>
    </row>
    <row r="89" spans="2:7" ht="30" x14ac:dyDescent="0.25">
      <c r="B89" s="56">
        <v>4</v>
      </c>
      <c r="C89" s="44" t="s">
        <v>71</v>
      </c>
      <c r="D89" s="38" t="s">
        <v>10</v>
      </c>
      <c r="E89" s="45">
        <v>1</v>
      </c>
      <c r="F89" s="39"/>
      <c r="G89" s="45">
        <f>+E89*F89</f>
        <v>0</v>
      </c>
    </row>
    <row r="90" spans="2:7" ht="15" x14ac:dyDescent="0.25">
      <c r="B90" s="56"/>
      <c r="C90" s="44"/>
      <c r="D90" s="38"/>
      <c r="E90" s="45"/>
      <c r="F90" s="39"/>
      <c r="G90" s="45"/>
    </row>
    <row r="91" spans="2:7" ht="45" x14ac:dyDescent="0.25">
      <c r="B91" s="56">
        <v>5</v>
      </c>
      <c r="C91" s="44" t="s">
        <v>474</v>
      </c>
      <c r="D91" s="38"/>
      <c r="E91" s="45"/>
      <c r="F91" s="39"/>
      <c r="G91" s="45"/>
    </row>
    <row r="92" spans="2:7" ht="15" x14ac:dyDescent="0.25">
      <c r="B92" s="56"/>
      <c r="C92" s="44"/>
      <c r="D92" s="38" t="s">
        <v>473</v>
      </c>
      <c r="E92" s="45">
        <v>25</v>
      </c>
      <c r="F92" s="39"/>
      <c r="G92" s="45">
        <f>E92*F92</f>
        <v>0</v>
      </c>
    </row>
    <row r="93" spans="2:7" ht="30" x14ac:dyDescent="0.25">
      <c r="B93" s="56">
        <v>6</v>
      </c>
      <c r="C93" s="44" t="s">
        <v>123</v>
      </c>
      <c r="D93" s="38" t="s">
        <v>10</v>
      </c>
      <c r="E93" s="45">
        <v>2</v>
      </c>
      <c r="F93" s="39"/>
      <c r="G93" s="45">
        <f>+E93*F93</f>
        <v>0</v>
      </c>
    </row>
    <row r="94" spans="2:7" ht="15" x14ac:dyDescent="0.2">
      <c r="B94" s="56"/>
      <c r="F94" s="4"/>
      <c r="G94" s="5"/>
    </row>
    <row r="95" spans="2:7" x14ac:dyDescent="0.2">
      <c r="C95" s="16" t="s">
        <v>14</v>
      </c>
      <c r="D95" s="1"/>
      <c r="E95" s="3"/>
      <c r="F95" s="3"/>
      <c r="G95" s="7">
        <f>SUM(G81:G94)</f>
        <v>0</v>
      </c>
    </row>
    <row r="96" spans="2:7" x14ac:dyDescent="0.2">
      <c r="C96" s="11"/>
      <c r="G96" s="6"/>
    </row>
    <row r="97" spans="1:12" ht="15" x14ac:dyDescent="0.25">
      <c r="B97" s="29" t="s">
        <v>16</v>
      </c>
      <c r="C97" s="11" t="s">
        <v>7</v>
      </c>
      <c r="D97" s="38"/>
      <c r="L97" s="12"/>
    </row>
    <row r="98" spans="1:12" ht="15" x14ac:dyDescent="0.25">
      <c r="B98" s="57"/>
      <c r="C98" s="11"/>
      <c r="D98" s="38"/>
      <c r="L98" s="12"/>
    </row>
    <row r="99" spans="1:12" ht="30" x14ac:dyDescent="0.25">
      <c r="B99" s="56">
        <v>1</v>
      </c>
      <c r="C99" s="44" t="s">
        <v>62</v>
      </c>
      <c r="D99" s="38" t="s">
        <v>49</v>
      </c>
      <c r="E99" s="45">
        <f>E29</f>
        <v>224</v>
      </c>
      <c r="F99" s="39"/>
      <c r="G99" s="45">
        <f t="shared" ref="G99:G109" si="1">+E99*F99</f>
        <v>0</v>
      </c>
      <c r="L99" s="12"/>
    </row>
    <row r="100" spans="1:12" ht="15" x14ac:dyDescent="0.25">
      <c r="B100" s="56"/>
      <c r="C100" s="44"/>
      <c r="D100" s="38"/>
      <c r="E100" s="45"/>
      <c r="F100" s="39"/>
      <c r="G100" s="45"/>
      <c r="L100" s="12"/>
    </row>
    <row r="101" spans="1:12" ht="30" x14ac:dyDescent="0.25">
      <c r="B101" s="56">
        <v>2</v>
      </c>
      <c r="C101" s="44" t="s">
        <v>61</v>
      </c>
      <c r="D101" s="38" t="s">
        <v>9</v>
      </c>
      <c r="E101" s="45">
        <f>E27</f>
        <v>14</v>
      </c>
      <c r="F101" s="39"/>
      <c r="G101" s="45">
        <f t="shared" si="1"/>
        <v>0</v>
      </c>
      <c r="L101" s="12"/>
    </row>
    <row r="102" spans="1:12" ht="15" x14ac:dyDescent="0.25">
      <c r="B102" s="56"/>
      <c r="C102" s="44"/>
      <c r="D102" s="38"/>
      <c r="E102" s="45"/>
      <c r="F102" s="39"/>
      <c r="G102" s="45"/>
      <c r="L102" s="12"/>
    </row>
    <row r="103" spans="1:12" ht="30" x14ac:dyDescent="0.25">
      <c r="B103" s="56">
        <v>3</v>
      </c>
      <c r="C103" s="44" t="s">
        <v>33</v>
      </c>
      <c r="D103" s="38" t="s">
        <v>49</v>
      </c>
      <c r="E103" s="45">
        <f>E99</f>
        <v>224</v>
      </c>
      <c r="F103" s="39"/>
      <c r="G103" s="45">
        <f t="shared" si="1"/>
        <v>0</v>
      </c>
      <c r="L103" s="12"/>
    </row>
    <row r="104" spans="1:12" ht="15" x14ac:dyDescent="0.25">
      <c r="B104" s="56"/>
      <c r="C104" s="44"/>
      <c r="D104" s="38"/>
      <c r="E104" s="45"/>
      <c r="F104" s="39"/>
      <c r="G104" s="45"/>
      <c r="L104" s="12"/>
    </row>
    <row r="105" spans="1:12" ht="31.5" customHeight="1" x14ac:dyDescent="0.25">
      <c r="B105" s="56">
        <v>4</v>
      </c>
      <c r="C105" s="44" t="s">
        <v>63</v>
      </c>
      <c r="D105" s="38" t="s">
        <v>49</v>
      </c>
      <c r="E105" s="45">
        <f>E103+E31</f>
        <v>247</v>
      </c>
      <c r="F105" s="39"/>
      <c r="G105" s="45">
        <f t="shared" si="1"/>
        <v>0</v>
      </c>
      <c r="L105" s="12"/>
    </row>
    <row r="106" spans="1:12" ht="15" x14ac:dyDescent="0.25">
      <c r="B106" s="56"/>
      <c r="C106" s="44"/>
      <c r="D106" s="38"/>
      <c r="E106" s="45"/>
      <c r="F106" s="39"/>
      <c r="G106" s="45"/>
      <c r="L106" s="12"/>
    </row>
    <row r="107" spans="1:12" ht="30" x14ac:dyDescent="0.25">
      <c r="B107" s="56">
        <v>5</v>
      </c>
      <c r="C107" s="44" t="s">
        <v>34</v>
      </c>
      <c r="D107" s="38" t="s">
        <v>49</v>
      </c>
      <c r="E107" s="45">
        <f>E105</f>
        <v>247</v>
      </c>
      <c r="F107" s="39"/>
      <c r="G107" s="45">
        <f t="shared" si="1"/>
        <v>0</v>
      </c>
      <c r="L107" s="12"/>
    </row>
    <row r="108" spans="1:12" ht="15" x14ac:dyDescent="0.25">
      <c r="B108" s="56"/>
      <c r="C108" s="44"/>
      <c r="D108" s="38"/>
      <c r="E108" s="45"/>
      <c r="F108" s="39"/>
      <c r="G108" s="45"/>
      <c r="L108" s="12"/>
    </row>
    <row r="109" spans="1:12" ht="30" x14ac:dyDescent="0.25">
      <c r="B109" s="56">
        <v>6</v>
      </c>
      <c r="C109" s="44" t="s">
        <v>21</v>
      </c>
      <c r="D109" s="38" t="s">
        <v>9</v>
      </c>
      <c r="E109" s="45">
        <f>E13</f>
        <v>213</v>
      </c>
      <c r="F109" s="39"/>
      <c r="G109" s="45">
        <f t="shared" si="1"/>
        <v>0</v>
      </c>
    </row>
    <row r="110" spans="1:12" s="18" customFormat="1" ht="15" x14ac:dyDescent="0.25">
      <c r="A110" s="25"/>
      <c r="B110" s="56"/>
      <c r="C110" s="44"/>
      <c r="D110" s="38"/>
      <c r="E110" s="45"/>
      <c r="F110" s="39"/>
      <c r="G110" s="45"/>
      <c r="I110"/>
      <c r="J110"/>
      <c r="K110"/>
      <c r="L110"/>
    </row>
    <row r="111" spans="1:12" s="18" customFormat="1" ht="15" x14ac:dyDescent="0.25">
      <c r="A111" s="25"/>
      <c r="B111" s="56">
        <v>7</v>
      </c>
      <c r="C111" s="44" t="s">
        <v>23</v>
      </c>
      <c r="D111" s="38" t="s">
        <v>9</v>
      </c>
      <c r="E111" s="45">
        <f>E109</f>
        <v>213</v>
      </c>
      <c r="F111" s="39"/>
      <c r="G111" s="45">
        <f>+E111*F111</f>
        <v>0</v>
      </c>
      <c r="I111"/>
      <c r="J111"/>
      <c r="K111"/>
      <c r="L111"/>
    </row>
    <row r="112" spans="1:12" s="18" customFormat="1" ht="15" x14ac:dyDescent="0.25">
      <c r="A112" s="25"/>
      <c r="B112" s="56"/>
      <c r="C112" s="44"/>
      <c r="D112" s="38"/>
      <c r="E112" s="45"/>
      <c r="F112" s="39"/>
      <c r="G112" s="45"/>
      <c r="I112"/>
      <c r="J112"/>
      <c r="K112"/>
      <c r="L112"/>
    </row>
    <row r="113" spans="1:12" s="18" customFormat="1" ht="15" x14ac:dyDescent="0.25">
      <c r="A113" s="25"/>
      <c r="B113" s="56">
        <v>8</v>
      </c>
      <c r="C113" s="44" t="s">
        <v>22</v>
      </c>
      <c r="D113" s="38" t="s">
        <v>9</v>
      </c>
      <c r="E113" s="45">
        <f>E111</f>
        <v>213</v>
      </c>
      <c r="F113" s="39"/>
      <c r="G113" s="45">
        <f>+E113*F113</f>
        <v>0</v>
      </c>
      <c r="I113"/>
      <c r="J113"/>
      <c r="K113"/>
      <c r="L113"/>
    </row>
    <row r="114" spans="1:12" s="18" customFormat="1" ht="15" x14ac:dyDescent="0.25">
      <c r="A114" s="25"/>
      <c r="B114" s="56"/>
      <c r="C114" s="50"/>
      <c r="D114" s="38"/>
      <c r="E114" s="45"/>
      <c r="F114" s="45"/>
      <c r="G114" s="45"/>
      <c r="I114"/>
      <c r="J114"/>
      <c r="K114"/>
      <c r="L114"/>
    </row>
    <row r="115" spans="1:12" s="18" customFormat="1" ht="15" x14ac:dyDescent="0.25">
      <c r="A115" s="25"/>
      <c r="B115" s="56">
        <v>9</v>
      </c>
      <c r="C115" s="50" t="s">
        <v>28</v>
      </c>
      <c r="D115" s="38" t="s">
        <v>27</v>
      </c>
      <c r="E115" s="45">
        <v>1</v>
      </c>
      <c r="F115" s="51"/>
      <c r="G115" s="45">
        <f>+E115*F115</f>
        <v>0</v>
      </c>
      <c r="I115"/>
      <c r="J115"/>
      <c r="K115"/>
      <c r="L115"/>
    </row>
    <row r="116" spans="1:12" s="18" customFormat="1" ht="15" x14ac:dyDescent="0.2">
      <c r="A116" s="25"/>
      <c r="B116" s="56"/>
      <c r="C116" s="12"/>
      <c r="D116"/>
      <c r="E116" s="2"/>
      <c r="F116" s="31"/>
      <c r="G116" s="5"/>
      <c r="I116"/>
      <c r="J116"/>
      <c r="K116"/>
      <c r="L116"/>
    </row>
    <row r="117" spans="1:12" s="18" customFormat="1" ht="15" x14ac:dyDescent="0.2">
      <c r="A117" s="25"/>
      <c r="B117" s="56"/>
      <c r="C117" s="16" t="s">
        <v>15</v>
      </c>
      <c r="D117" s="1"/>
      <c r="E117" s="3"/>
      <c r="F117" s="3"/>
      <c r="G117" s="7">
        <f>SUM(G98:G115)</f>
        <v>0</v>
      </c>
      <c r="I117"/>
      <c r="J117"/>
      <c r="K117"/>
      <c r="L117"/>
    </row>
    <row r="122" spans="1:12" s="18" customFormat="1" x14ac:dyDescent="0.2">
      <c r="A122" s="25"/>
      <c r="B122" s="17"/>
      <c r="C122"/>
      <c r="D122"/>
      <c r="E122" s="2"/>
      <c r="F122" s="2"/>
      <c r="G122" s="2"/>
      <c r="I122"/>
      <c r="J122"/>
      <c r="K122"/>
      <c r="L122"/>
    </row>
    <row r="123" spans="1:12" s="18" customFormat="1" x14ac:dyDescent="0.2">
      <c r="A123" s="25"/>
      <c r="B123" s="17"/>
      <c r="C123"/>
      <c r="D123"/>
      <c r="E123" s="2"/>
      <c r="F123" s="2"/>
      <c r="G123" s="2"/>
      <c r="I123"/>
      <c r="J123"/>
      <c r="K123"/>
      <c r="L123"/>
    </row>
    <row r="136" spans="3:3" x14ac:dyDescent="0.2">
      <c r="C136" s="20"/>
    </row>
  </sheetData>
  <mergeCells count="10">
    <mergeCell ref="D7:F7"/>
    <mergeCell ref="D8:F8"/>
    <mergeCell ref="D9:F9"/>
    <mergeCell ref="D10:F10"/>
    <mergeCell ref="B1:G1"/>
    <mergeCell ref="B2:G2"/>
    <mergeCell ref="B3:G3"/>
    <mergeCell ref="B4:G4"/>
    <mergeCell ref="D5:F5"/>
    <mergeCell ref="D6:F6"/>
  </mergeCells>
  <printOptions gridLines="1"/>
  <pageMargins left="1.1023622047244095" right="0.19685039370078741" top="0.70866141732283472" bottom="0.47244094488188981" header="0" footer="0"/>
  <pageSetup paperSize="9" orientation="portrait" r:id="rId1"/>
  <headerFooter alignWithMargins="0">
    <oddHeader>&amp;L&amp;"Arial Narrow,Navadno"&amp;9KANALIZACIJA MALE ŽABLJE&amp;C&amp;"Arial Narrow,Navadno"&amp;9FEKALNI KANAL FB3&amp;R&amp;"Arial Narrow,Navadno"&amp;9DETAJL INFRASTRUKTURA d.o.o., NA PRODU 13, Vipava</oddHeader>
    <oddFooter>&amp;C&amp;9stran&amp;P</oddFooter>
  </headerFooter>
  <rowBreaks count="1" manualBreakCount="1">
    <brk id="10" min="1" max="6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499984740745262"/>
  </sheetPr>
  <dimension ref="A1:L108"/>
  <sheetViews>
    <sheetView view="pageBreakPreview" zoomScaleNormal="100" zoomScaleSheetLayoutView="100" workbookViewId="0">
      <selection activeCell="G12" sqref="G12"/>
    </sheetView>
  </sheetViews>
  <sheetFormatPr defaultRowHeight="12.75" x14ac:dyDescent="0.2"/>
  <cols>
    <col min="1" max="1" width="9.140625" style="25"/>
    <col min="2" max="2" width="6.7109375" style="17" customWidth="1"/>
    <col min="3" max="3" width="42.7109375" style="12" customWidth="1"/>
    <col min="4" max="4" width="8.140625" customWidth="1"/>
    <col min="5" max="5" width="9.140625" style="2" customWidth="1"/>
    <col min="6" max="6" width="9.42578125" style="2" customWidth="1"/>
    <col min="7" max="7" width="13.85546875" style="2" customWidth="1"/>
    <col min="8" max="8" width="14.7109375" style="18" customWidth="1"/>
    <col min="9" max="10" width="11.7109375" bestFit="1" customWidth="1"/>
  </cols>
  <sheetData>
    <row r="1" spans="1:12" ht="38.25" customHeight="1" x14ac:dyDescent="0.25">
      <c r="B1" s="248" t="s">
        <v>53</v>
      </c>
      <c r="C1" s="249"/>
      <c r="D1" s="249"/>
      <c r="E1" s="249"/>
      <c r="F1" s="249"/>
      <c r="G1" s="249"/>
    </row>
    <row r="2" spans="1:12" ht="16.5" x14ac:dyDescent="0.25">
      <c r="B2" s="250" t="s">
        <v>109</v>
      </c>
      <c r="C2" s="250"/>
      <c r="D2" s="250"/>
      <c r="E2" s="250"/>
      <c r="F2" s="250"/>
      <c r="G2" s="250"/>
    </row>
    <row r="3" spans="1:12" ht="18" customHeight="1" x14ac:dyDescent="0.25">
      <c r="B3" s="250" t="s">
        <v>18</v>
      </c>
      <c r="C3" s="250"/>
      <c r="D3" s="250"/>
      <c r="E3" s="250"/>
      <c r="F3" s="250"/>
      <c r="G3" s="250"/>
    </row>
    <row r="4" spans="1:12" ht="13.5" thickBot="1" x14ac:dyDescent="0.25">
      <c r="B4" s="251"/>
      <c r="C4" s="251"/>
      <c r="D4" s="251"/>
      <c r="E4" s="251"/>
      <c r="F4" s="251"/>
      <c r="G4" s="251"/>
    </row>
    <row r="5" spans="1:12" ht="15" x14ac:dyDescent="0.2">
      <c r="B5" s="26" t="s">
        <v>0</v>
      </c>
      <c r="C5" s="13" t="s">
        <v>1</v>
      </c>
      <c r="D5" s="252"/>
      <c r="E5" s="252"/>
      <c r="F5" s="252"/>
      <c r="G5" s="8">
        <f>+G23</f>
        <v>0</v>
      </c>
    </row>
    <row r="6" spans="1:12" ht="15" x14ac:dyDescent="0.2">
      <c r="B6" s="27" t="s">
        <v>2</v>
      </c>
      <c r="C6" s="14" t="s">
        <v>30</v>
      </c>
      <c r="D6" s="245"/>
      <c r="E6" s="245"/>
      <c r="F6" s="245"/>
      <c r="G6" s="9">
        <f>G33</f>
        <v>0</v>
      </c>
    </row>
    <row r="7" spans="1:12" s="18" customFormat="1" ht="15" x14ac:dyDescent="0.2">
      <c r="A7" s="25"/>
      <c r="B7" s="27" t="s">
        <v>4</v>
      </c>
      <c r="C7" s="14" t="s">
        <v>3</v>
      </c>
      <c r="D7" s="245"/>
      <c r="E7" s="245"/>
      <c r="F7" s="245"/>
      <c r="G7" s="9">
        <f>+G54</f>
        <v>0</v>
      </c>
      <c r="I7"/>
      <c r="J7"/>
      <c r="K7"/>
      <c r="L7"/>
    </row>
    <row r="8" spans="1:12" s="18" customFormat="1" ht="15" x14ac:dyDescent="0.2">
      <c r="A8" s="25"/>
      <c r="B8" s="27" t="s">
        <v>6</v>
      </c>
      <c r="C8" s="14" t="s">
        <v>5</v>
      </c>
      <c r="D8" s="245"/>
      <c r="E8" s="245"/>
      <c r="F8" s="245"/>
      <c r="G8" s="9">
        <f>+G67</f>
        <v>0</v>
      </c>
      <c r="I8"/>
      <c r="J8"/>
      <c r="K8"/>
      <c r="L8"/>
    </row>
    <row r="9" spans="1:12" s="18" customFormat="1" ht="15.75" thickBot="1" x14ac:dyDescent="0.25">
      <c r="A9" s="25"/>
      <c r="B9" s="28" t="s">
        <v>16</v>
      </c>
      <c r="C9" s="15" t="s">
        <v>7</v>
      </c>
      <c r="D9" s="246"/>
      <c r="E9" s="246"/>
      <c r="F9" s="246"/>
      <c r="G9" s="10">
        <f>+G89</f>
        <v>0</v>
      </c>
      <c r="I9"/>
      <c r="J9"/>
      <c r="K9"/>
      <c r="L9"/>
    </row>
    <row r="10" spans="1:12" s="18" customFormat="1" ht="16.5" thickTop="1" thickBot="1" x14ac:dyDescent="0.25">
      <c r="A10" s="25"/>
      <c r="B10" s="32"/>
      <c r="C10" s="33" t="s">
        <v>24</v>
      </c>
      <c r="D10" s="247"/>
      <c r="E10" s="247"/>
      <c r="F10" s="247"/>
      <c r="G10" s="34">
        <f>SUM(G5:G9)</f>
        <v>0</v>
      </c>
      <c r="I10"/>
      <c r="J10"/>
      <c r="K10"/>
      <c r="L10"/>
    </row>
    <row r="11" spans="1:12" s="18" customFormat="1" x14ac:dyDescent="0.2">
      <c r="A11" s="25"/>
      <c r="B11" s="29" t="s">
        <v>0</v>
      </c>
      <c r="C11" s="11" t="s">
        <v>8</v>
      </c>
      <c r="D11"/>
      <c r="E11" s="2"/>
      <c r="F11" s="2"/>
      <c r="G11" s="2"/>
      <c r="I11"/>
      <c r="J11"/>
      <c r="K11"/>
      <c r="L11"/>
    </row>
    <row r="12" spans="1:12" ht="15" x14ac:dyDescent="0.2">
      <c r="B12" s="56"/>
    </row>
    <row r="13" spans="1:12" s="18" customFormat="1" ht="15.75" customHeight="1" x14ac:dyDescent="0.25">
      <c r="A13" s="25"/>
      <c r="B13" s="56">
        <v>1</v>
      </c>
      <c r="C13" s="44" t="s">
        <v>25</v>
      </c>
      <c r="D13" s="38" t="s">
        <v>9</v>
      </c>
      <c r="E13" s="45">
        <v>71</v>
      </c>
      <c r="F13" s="39"/>
      <c r="G13" s="45">
        <f>+E13*F13</f>
        <v>0</v>
      </c>
      <c r="I13"/>
      <c r="J13"/>
      <c r="K13"/>
      <c r="L13"/>
    </row>
    <row r="14" spans="1:12" s="18" customFormat="1" ht="15" x14ac:dyDescent="0.2">
      <c r="A14" s="25"/>
      <c r="B14" s="56"/>
      <c r="C14" s="43"/>
      <c r="D14" s="40"/>
      <c r="E14" s="41"/>
      <c r="F14" s="42"/>
      <c r="G14" s="41"/>
      <c r="I14"/>
      <c r="J14"/>
      <c r="K14"/>
      <c r="L14"/>
    </row>
    <row r="15" spans="1:12" s="18" customFormat="1" ht="30" x14ac:dyDescent="0.25">
      <c r="A15" s="25"/>
      <c r="B15" s="56">
        <v>2</v>
      </c>
      <c r="C15" s="44" t="s">
        <v>17</v>
      </c>
      <c r="D15" s="38" t="s">
        <v>10</v>
      </c>
      <c r="E15" s="45">
        <v>6</v>
      </c>
      <c r="F15" s="39"/>
      <c r="G15" s="45">
        <f>+E15*F15</f>
        <v>0</v>
      </c>
      <c r="I15"/>
      <c r="J15"/>
      <c r="K15"/>
      <c r="L15"/>
    </row>
    <row r="16" spans="1:12" s="18" customFormat="1" ht="15" x14ac:dyDescent="0.25">
      <c r="A16" s="25"/>
      <c r="B16" s="56"/>
      <c r="C16" s="44"/>
      <c r="D16" s="38"/>
      <c r="E16" s="45"/>
      <c r="F16" s="39"/>
      <c r="G16" s="45"/>
      <c r="I16"/>
      <c r="J16"/>
      <c r="K16"/>
      <c r="L16"/>
    </row>
    <row r="17" spans="1:12" s="18" customFormat="1" ht="165" x14ac:dyDescent="0.25">
      <c r="A17" s="25"/>
      <c r="B17" s="56">
        <v>3</v>
      </c>
      <c r="C17" s="44" t="s">
        <v>64</v>
      </c>
      <c r="D17" s="38" t="s">
        <v>27</v>
      </c>
      <c r="E17" s="45">
        <v>1</v>
      </c>
      <c r="F17" s="39"/>
      <c r="G17" s="45">
        <f>+E17*F17</f>
        <v>0</v>
      </c>
      <c r="I17"/>
      <c r="J17"/>
      <c r="K17"/>
      <c r="L17"/>
    </row>
    <row r="18" spans="1:12" s="18" customFormat="1" ht="15" x14ac:dyDescent="0.25">
      <c r="A18" s="25"/>
      <c r="B18" s="56"/>
      <c r="C18" s="44"/>
      <c r="D18" s="38"/>
      <c r="E18" s="45"/>
      <c r="F18" s="39"/>
      <c r="G18" s="45"/>
      <c r="I18"/>
      <c r="J18"/>
      <c r="K18"/>
      <c r="L18"/>
    </row>
    <row r="19" spans="1:12" s="18" customFormat="1" ht="60" x14ac:dyDescent="0.25">
      <c r="A19" s="25"/>
      <c r="B19" s="56">
        <v>4</v>
      </c>
      <c r="C19" s="58" t="s">
        <v>67</v>
      </c>
      <c r="D19" s="38" t="s">
        <v>27</v>
      </c>
      <c r="E19" s="45">
        <v>0.02</v>
      </c>
      <c r="F19" s="39"/>
      <c r="G19" s="45">
        <f>+E19*F19</f>
        <v>0</v>
      </c>
      <c r="I19"/>
      <c r="J19"/>
      <c r="K19"/>
      <c r="L19"/>
    </row>
    <row r="20" spans="1:12" s="18" customFormat="1" ht="15" x14ac:dyDescent="0.25">
      <c r="A20" s="25"/>
      <c r="B20" s="56"/>
      <c r="C20" s="44"/>
      <c r="D20" s="38"/>
      <c r="E20" s="45"/>
      <c r="F20" s="39"/>
      <c r="G20" s="45"/>
      <c r="I20"/>
      <c r="J20"/>
      <c r="K20"/>
      <c r="L20"/>
    </row>
    <row r="21" spans="1:12" s="18" customFormat="1" ht="45" x14ac:dyDescent="0.25">
      <c r="A21" s="25"/>
      <c r="B21" s="56">
        <v>5</v>
      </c>
      <c r="C21" s="44" t="s">
        <v>35</v>
      </c>
      <c r="D21" s="38" t="s">
        <v>27</v>
      </c>
      <c r="E21" s="45">
        <f>E19</f>
        <v>0.02</v>
      </c>
      <c r="F21" s="39"/>
      <c r="G21" s="45">
        <f>+E21*F21</f>
        <v>0</v>
      </c>
      <c r="I21"/>
      <c r="J21"/>
      <c r="K21"/>
      <c r="L21"/>
    </row>
    <row r="22" spans="1:12" s="18" customFormat="1" ht="10.5" customHeight="1" x14ac:dyDescent="0.2">
      <c r="A22" s="25"/>
      <c r="B22" s="56"/>
      <c r="C22" s="30"/>
      <c r="D22"/>
      <c r="E22" s="2"/>
      <c r="F22" s="4"/>
      <c r="G22" s="5"/>
      <c r="I22"/>
      <c r="J22"/>
      <c r="K22"/>
      <c r="L22"/>
    </row>
    <row r="23" spans="1:12" s="18" customFormat="1" ht="15" x14ac:dyDescent="0.2">
      <c r="A23" s="25"/>
      <c r="B23" s="56"/>
      <c r="C23" s="16" t="s">
        <v>12</v>
      </c>
      <c r="D23" s="1"/>
      <c r="E23" s="3"/>
      <c r="F23" s="3"/>
      <c r="G23" s="7">
        <f>SUM(G13:G22)</f>
        <v>0</v>
      </c>
      <c r="I23"/>
      <c r="J23"/>
      <c r="K23"/>
      <c r="L23"/>
    </row>
    <row r="24" spans="1:12" s="18" customFormat="1" ht="15" x14ac:dyDescent="0.25">
      <c r="A24" s="25"/>
      <c r="B24" s="17"/>
      <c r="C24" s="21"/>
      <c r="D24" s="55"/>
      <c r="E24" s="23"/>
      <c r="F24" s="23"/>
      <c r="G24" s="24"/>
      <c r="I24"/>
      <c r="J24"/>
      <c r="K24"/>
      <c r="L24"/>
    </row>
    <row r="25" spans="1:12" s="18" customFormat="1" ht="15" x14ac:dyDescent="0.25">
      <c r="A25" s="25"/>
      <c r="B25" s="29" t="s">
        <v>2</v>
      </c>
      <c r="C25" s="21" t="s">
        <v>30</v>
      </c>
      <c r="D25" s="55"/>
      <c r="E25" s="23"/>
      <c r="F25" s="23"/>
      <c r="G25" s="24"/>
      <c r="I25"/>
      <c r="J25"/>
      <c r="K25"/>
      <c r="L25"/>
    </row>
    <row r="26" spans="1:12" s="18" customFormat="1" ht="15" x14ac:dyDescent="0.25">
      <c r="A26" s="25"/>
      <c r="B26" s="56"/>
      <c r="C26" s="21"/>
      <c r="D26" s="55"/>
      <c r="E26" s="23"/>
      <c r="F26" s="23"/>
      <c r="G26" s="24"/>
      <c r="I26"/>
      <c r="J26"/>
      <c r="K26"/>
      <c r="L26"/>
    </row>
    <row r="27" spans="1:12" s="18" customFormat="1" ht="30" x14ac:dyDescent="0.25">
      <c r="A27" s="25"/>
      <c r="B27" s="56">
        <v>1</v>
      </c>
      <c r="C27" s="52" t="s">
        <v>32</v>
      </c>
      <c r="D27" s="55" t="s">
        <v>9</v>
      </c>
      <c r="E27" s="23">
        <v>18</v>
      </c>
      <c r="F27" s="39"/>
      <c r="G27" s="45">
        <f>F27*E27</f>
        <v>0</v>
      </c>
      <c r="I27"/>
      <c r="J27"/>
      <c r="K27"/>
      <c r="L27"/>
    </row>
    <row r="28" spans="1:12" s="18" customFormat="1" ht="15" x14ac:dyDescent="0.25">
      <c r="A28" s="25"/>
      <c r="B28" s="56"/>
      <c r="C28" s="52"/>
      <c r="D28" s="55"/>
      <c r="E28" s="23"/>
      <c r="F28" s="39"/>
      <c r="G28" s="45"/>
      <c r="I28"/>
      <c r="J28"/>
      <c r="K28"/>
      <c r="L28"/>
    </row>
    <row r="29" spans="1:12" s="18" customFormat="1" ht="90" x14ac:dyDescent="0.25">
      <c r="A29" s="25"/>
      <c r="B29" s="56">
        <v>2</v>
      </c>
      <c r="C29" s="52" t="s">
        <v>42</v>
      </c>
      <c r="D29" s="38" t="s">
        <v>49</v>
      </c>
      <c r="E29" s="23">
        <v>157</v>
      </c>
      <c r="F29" s="39"/>
      <c r="G29" s="45">
        <f>F29*E29</f>
        <v>0</v>
      </c>
      <c r="I29"/>
      <c r="J29"/>
      <c r="K29"/>
      <c r="L29"/>
    </row>
    <row r="30" spans="1:12" s="18" customFormat="1" ht="15" x14ac:dyDescent="0.25">
      <c r="A30" s="25"/>
      <c r="B30" s="56"/>
      <c r="C30" s="52"/>
      <c r="D30" s="38"/>
      <c r="E30" s="23"/>
      <c r="F30" s="39"/>
      <c r="G30" s="45"/>
      <c r="I30"/>
      <c r="J30"/>
      <c r="K30"/>
      <c r="L30"/>
    </row>
    <row r="31" spans="1:12" s="18" customFormat="1" ht="60" x14ac:dyDescent="0.25">
      <c r="A31" s="25"/>
      <c r="B31" s="56">
        <v>3</v>
      </c>
      <c r="C31" s="52" t="s">
        <v>246</v>
      </c>
      <c r="D31" s="38" t="s">
        <v>49</v>
      </c>
      <c r="E31" s="23">
        <v>2</v>
      </c>
      <c r="F31" s="39"/>
      <c r="G31" s="45">
        <f>F31*E31</f>
        <v>0</v>
      </c>
      <c r="I31"/>
      <c r="J31"/>
      <c r="K31"/>
      <c r="L31"/>
    </row>
    <row r="32" spans="1:12" s="18" customFormat="1" ht="15" x14ac:dyDescent="0.25">
      <c r="A32" s="25"/>
      <c r="B32" s="56"/>
      <c r="C32" s="52"/>
      <c r="D32" s="38"/>
      <c r="E32" s="23"/>
      <c r="F32" s="39"/>
      <c r="G32" s="45"/>
      <c r="I32"/>
      <c r="J32"/>
      <c r="K32"/>
      <c r="L32"/>
    </row>
    <row r="33" spans="1:12" s="18" customFormat="1" x14ac:dyDescent="0.2">
      <c r="A33" s="25"/>
      <c r="B33" s="17"/>
      <c r="C33" s="16" t="s">
        <v>31</v>
      </c>
      <c r="D33" s="1"/>
      <c r="E33" s="3"/>
      <c r="F33" s="3"/>
      <c r="G33" s="7">
        <f>SUM(G27:G32)</f>
        <v>0</v>
      </c>
      <c r="I33"/>
      <c r="J33"/>
      <c r="K33"/>
      <c r="L33"/>
    </row>
    <row r="34" spans="1:12" s="18" customFormat="1" ht="15" x14ac:dyDescent="0.25">
      <c r="A34" s="25"/>
      <c r="B34" s="17"/>
      <c r="C34" s="21"/>
      <c r="D34" s="22"/>
      <c r="E34" s="23"/>
      <c r="F34" s="23"/>
      <c r="G34" s="45"/>
      <c r="I34"/>
      <c r="J34"/>
      <c r="K34"/>
      <c r="L34"/>
    </row>
    <row r="35" spans="1:12" s="18" customFormat="1" ht="15" x14ac:dyDescent="0.25">
      <c r="A35" s="25"/>
      <c r="B35" s="29" t="s">
        <v>4</v>
      </c>
      <c r="C35" s="11" t="s">
        <v>11</v>
      </c>
      <c r="D35"/>
      <c r="E35" s="2"/>
      <c r="F35" s="2"/>
      <c r="G35" s="45"/>
      <c r="I35"/>
      <c r="J35"/>
      <c r="K35"/>
      <c r="L35"/>
    </row>
    <row r="36" spans="1:12" s="18" customFormat="1" ht="15" x14ac:dyDescent="0.25">
      <c r="A36" s="25"/>
      <c r="B36" s="57"/>
      <c r="C36" s="11"/>
      <c r="D36"/>
      <c r="E36" s="2"/>
      <c r="F36" s="2"/>
      <c r="G36" s="45"/>
      <c r="I36"/>
      <c r="J36"/>
      <c r="K36"/>
      <c r="L36"/>
    </row>
    <row r="37" spans="1:12" ht="90" x14ac:dyDescent="0.25">
      <c r="B37" s="56">
        <v>1</v>
      </c>
      <c r="C37" s="44" t="s">
        <v>80</v>
      </c>
      <c r="D37" s="47"/>
      <c r="E37" s="48"/>
      <c r="F37" s="49"/>
      <c r="G37" s="45"/>
    </row>
    <row r="38" spans="1:12" ht="18" x14ac:dyDescent="0.25">
      <c r="B38" s="56"/>
      <c r="C38" s="44" t="s">
        <v>51</v>
      </c>
      <c r="D38" s="38" t="s">
        <v>48</v>
      </c>
      <c r="E38" s="45">
        <f>ROUND(0.3*H38,1)</f>
        <v>166.2</v>
      </c>
      <c r="F38" s="39"/>
      <c r="G38" s="45">
        <f>F38*E38</f>
        <v>0</v>
      </c>
      <c r="H38" s="18">
        <v>554</v>
      </c>
    </row>
    <row r="39" spans="1:12" ht="15" x14ac:dyDescent="0.25">
      <c r="B39" s="56"/>
      <c r="C39" s="46"/>
      <c r="D39" s="38"/>
      <c r="E39" s="45"/>
      <c r="F39" s="39"/>
      <c r="G39" s="45"/>
      <c r="J39" s="18"/>
    </row>
    <row r="40" spans="1:12" ht="18" x14ac:dyDescent="0.25">
      <c r="B40" s="56"/>
      <c r="C40" s="44" t="s">
        <v>56</v>
      </c>
      <c r="D40" s="38" t="s">
        <v>48</v>
      </c>
      <c r="E40" s="45">
        <f>ROUND(0.6*H38,1)</f>
        <v>332.4</v>
      </c>
      <c r="F40" s="39"/>
      <c r="G40" s="45">
        <f>F40*E40</f>
        <v>0</v>
      </c>
      <c r="I40" s="18"/>
      <c r="J40" s="18"/>
    </row>
    <row r="41" spans="1:12" ht="15" x14ac:dyDescent="0.25">
      <c r="B41" s="56"/>
      <c r="C41" s="44"/>
      <c r="D41" s="38"/>
      <c r="E41" s="45"/>
      <c r="F41" s="39"/>
      <c r="G41" s="45"/>
      <c r="I41" s="18"/>
      <c r="J41" s="18"/>
    </row>
    <row r="42" spans="1:12" ht="18" x14ac:dyDescent="0.25">
      <c r="B42" s="56"/>
      <c r="C42" s="44" t="s">
        <v>55</v>
      </c>
      <c r="D42" s="38" t="s">
        <v>48</v>
      </c>
      <c r="E42" s="45">
        <f>ROUND(0.1*H38,1)</f>
        <v>55.4</v>
      </c>
      <c r="F42" s="39"/>
      <c r="G42" s="45">
        <f>F42*E42</f>
        <v>0</v>
      </c>
      <c r="I42" s="18"/>
      <c r="J42" s="18"/>
    </row>
    <row r="43" spans="1:12" ht="15" x14ac:dyDescent="0.25">
      <c r="B43" s="56"/>
      <c r="C43" s="44"/>
      <c r="D43" s="38"/>
      <c r="E43" s="45"/>
      <c r="F43" s="39"/>
      <c r="G43" s="45"/>
      <c r="I43" s="18"/>
      <c r="J43" s="18"/>
    </row>
    <row r="44" spans="1:12" ht="30" x14ac:dyDescent="0.25">
      <c r="B44" s="56">
        <v>2</v>
      </c>
      <c r="C44" s="44" t="s">
        <v>26</v>
      </c>
      <c r="D44" s="38" t="s">
        <v>49</v>
      </c>
      <c r="E44" s="45">
        <v>254</v>
      </c>
      <c r="F44" s="39"/>
      <c r="G44" s="45">
        <f>F44*E44</f>
        <v>0</v>
      </c>
    </row>
    <row r="45" spans="1:12" ht="15" x14ac:dyDescent="0.25">
      <c r="B45" s="56"/>
      <c r="C45" s="44"/>
      <c r="D45" s="38"/>
      <c r="E45" s="45"/>
      <c r="F45" s="39"/>
      <c r="G45" s="45"/>
    </row>
    <row r="46" spans="1:12" ht="60" x14ac:dyDescent="0.25">
      <c r="B46" s="56">
        <v>3</v>
      </c>
      <c r="C46" s="44" t="s">
        <v>254</v>
      </c>
      <c r="D46" s="38" t="s">
        <v>48</v>
      </c>
      <c r="E46" s="45">
        <v>92</v>
      </c>
      <c r="F46" s="39"/>
      <c r="G46" s="45">
        <f>F46*E46</f>
        <v>0</v>
      </c>
    </row>
    <row r="47" spans="1:12" ht="15" x14ac:dyDescent="0.25">
      <c r="B47" s="56"/>
      <c r="C47" s="44"/>
      <c r="D47" s="38"/>
      <c r="E47" s="45"/>
      <c r="F47" s="39"/>
      <c r="G47" s="45"/>
    </row>
    <row r="48" spans="1:12" ht="75" x14ac:dyDescent="0.25">
      <c r="B48" s="56">
        <v>4</v>
      </c>
      <c r="C48" s="44" t="s">
        <v>248</v>
      </c>
      <c r="D48" s="38" t="s">
        <v>48</v>
      </c>
      <c r="E48" s="45">
        <v>306</v>
      </c>
      <c r="F48" s="39"/>
      <c r="G48" s="45">
        <f>+E48*F48</f>
        <v>0</v>
      </c>
      <c r="H48" s="35"/>
    </row>
    <row r="49" spans="2:8" ht="15" x14ac:dyDescent="0.25">
      <c r="B49" s="56"/>
      <c r="C49" s="44"/>
      <c r="D49" s="38"/>
      <c r="E49" s="45"/>
      <c r="F49" s="39"/>
      <c r="G49" s="45"/>
      <c r="H49" s="35"/>
    </row>
    <row r="50" spans="2:8" ht="60" x14ac:dyDescent="0.25">
      <c r="B50" s="56">
        <v>5</v>
      </c>
      <c r="C50" s="44" t="s">
        <v>249</v>
      </c>
      <c r="D50" s="38" t="s">
        <v>48</v>
      </c>
      <c r="E50" s="45">
        <v>21</v>
      </c>
      <c r="F50" s="39"/>
      <c r="G50" s="45">
        <f>+E50*F50</f>
        <v>0</v>
      </c>
      <c r="H50" s="35"/>
    </row>
    <row r="51" spans="2:8" ht="15" x14ac:dyDescent="0.25">
      <c r="B51" s="56"/>
      <c r="C51" s="44"/>
      <c r="D51" s="38"/>
      <c r="E51" s="45"/>
      <c r="F51" s="39"/>
      <c r="G51" s="45"/>
      <c r="H51" s="35"/>
    </row>
    <row r="52" spans="2:8" ht="45" x14ac:dyDescent="0.25">
      <c r="B52" s="56">
        <v>6</v>
      </c>
      <c r="C52" s="44" t="s">
        <v>68</v>
      </c>
      <c r="D52" s="22" t="s">
        <v>19</v>
      </c>
      <c r="E52" s="23">
        <v>6</v>
      </c>
      <c r="F52" s="36"/>
      <c r="G52" s="45">
        <f>+E52*F52</f>
        <v>0</v>
      </c>
      <c r="H52" s="35"/>
    </row>
    <row r="53" spans="2:8" ht="15" x14ac:dyDescent="0.25">
      <c r="B53" s="56"/>
      <c r="C53" s="44"/>
      <c r="E53" s="23"/>
      <c r="F53" s="36"/>
      <c r="G53" s="45"/>
      <c r="H53" s="35"/>
    </row>
    <row r="54" spans="2:8" x14ac:dyDescent="0.2">
      <c r="C54" s="16" t="s">
        <v>13</v>
      </c>
      <c r="D54" s="1"/>
      <c r="E54" s="3"/>
      <c r="F54" s="3"/>
      <c r="G54" s="7">
        <f>SUM(G37:G53)</f>
        <v>0</v>
      </c>
    </row>
    <row r="56" spans="2:8" x14ac:dyDescent="0.2">
      <c r="B56" s="29" t="s">
        <v>6</v>
      </c>
      <c r="C56" s="11" t="s">
        <v>5</v>
      </c>
    </row>
    <row r="57" spans="2:8" x14ac:dyDescent="0.2">
      <c r="B57" s="29"/>
      <c r="C57" s="11"/>
    </row>
    <row r="58" spans="2:8" ht="90" x14ac:dyDescent="0.25">
      <c r="B58" s="56">
        <v>1</v>
      </c>
      <c r="C58" s="44" t="s">
        <v>58</v>
      </c>
      <c r="D58" s="38" t="s">
        <v>9</v>
      </c>
      <c r="E58" s="45">
        <f>E13+1</f>
        <v>72</v>
      </c>
      <c r="F58" s="39"/>
      <c r="G58" s="45">
        <f>+E58*F58</f>
        <v>0</v>
      </c>
    </row>
    <row r="59" spans="2:8" ht="15" x14ac:dyDescent="0.25">
      <c r="B59" s="56"/>
      <c r="C59" s="44"/>
      <c r="D59" s="38"/>
      <c r="E59" s="45"/>
      <c r="F59" s="39"/>
      <c r="G59" s="45"/>
    </row>
    <row r="60" spans="2:8" ht="92.25" customHeight="1" x14ac:dyDescent="0.25">
      <c r="B60" s="56">
        <v>2</v>
      </c>
      <c r="C60" s="44" t="s">
        <v>38</v>
      </c>
      <c r="D60" s="38"/>
      <c r="F60" s="19"/>
      <c r="G60" s="45"/>
    </row>
    <row r="61" spans="2:8" ht="15" x14ac:dyDescent="0.25">
      <c r="B61" s="56"/>
      <c r="C61" s="50" t="s">
        <v>45</v>
      </c>
      <c r="D61" s="38" t="s">
        <v>10</v>
      </c>
      <c r="E61" s="2">
        <v>4</v>
      </c>
      <c r="F61" s="39"/>
      <c r="G61" s="45">
        <f>+E61*F61</f>
        <v>0</v>
      </c>
    </row>
    <row r="62" spans="2:8" ht="15" x14ac:dyDescent="0.25">
      <c r="B62" s="56"/>
      <c r="C62" s="44"/>
      <c r="D62" s="38"/>
      <c r="E62" s="45"/>
      <c r="F62" s="39"/>
      <c r="G62" s="45"/>
    </row>
    <row r="63" spans="2:8" ht="90" x14ac:dyDescent="0.25">
      <c r="B63" s="56">
        <v>3</v>
      </c>
      <c r="C63" s="44" t="s">
        <v>252</v>
      </c>
      <c r="D63" s="38" t="s">
        <v>10</v>
      </c>
      <c r="E63" s="45">
        <v>4</v>
      </c>
      <c r="F63" s="39"/>
      <c r="G63" s="45">
        <f>+E63*F63</f>
        <v>0</v>
      </c>
    </row>
    <row r="64" spans="2:8" ht="15" x14ac:dyDescent="0.25">
      <c r="B64" s="56"/>
      <c r="C64" s="44"/>
      <c r="D64" s="38"/>
      <c r="E64" s="45"/>
      <c r="F64" s="39"/>
      <c r="G64" s="45"/>
    </row>
    <row r="65" spans="2:12" ht="30" x14ac:dyDescent="0.25">
      <c r="B65" s="56">
        <v>4</v>
      </c>
      <c r="C65" s="44" t="s">
        <v>71</v>
      </c>
      <c r="D65" s="38" t="s">
        <v>10</v>
      </c>
      <c r="E65" s="45">
        <v>1</v>
      </c>
      <c r="F65" s="39"/>
      <c r="G65" s="45">
        <f>+E65*F65</f>
        <v>0</v>
      </c>
    </row>
    <row r="66" spans="2:12" ht="15" x14ac:dyDescent="0.2">
      <c r="B66" s="56"/>
      <c r="F66" s="4"/>
      <c r="G66" s="5"/>
    </row>
    <row r="67" spans="2:12" x14ac:dyDescent="0.2">
      <c r="C67" s="16" t="s">
        <v>14</v>
      </c>
      <c r="D67" s="1"/>
      <c r="E67" s="3"/>
      <c r="F67" s="3"/>
      <c r="G67" s="7">
        <f>SUM(G58:G66)</f>
        <v>0</v>
      </c>
    </row>
    <row r="68" spans="2:12" x14ac:dyDescent="0.2">
      <c r="C68" s="11"/>
      <c r="G68" s="6"/>
    </row>
    <row r="69" spans="2:12" ht="15" x14ac:dyDescent="0.25">
      <c r="B69" s="29" t="s">
        <v>16</v>
      </c>
      <c r="C69" s="11" t="s">
        <v>7</v>
      </c>
      <c r="D69" s="38"/>
      <c r="L69" s="12"/>
    </row>
    <row r="70" spans="2:12" ht="15" x14ac:dyDescent="0.25">
      <c r="B70" s="57"/>
      <c r="C70" s="11"/>
      <c r="D70" s="38"/>
      <c r="L70" s="12"/>
    </row>
    <row r="71" spans="2:12" ht="30" x14ac:dyDescent="0.25">
      <c r="B71" s="56">
        <v>1</v>
      </c>
      <c r="C71" s="44" t="s">
        <v>62</v>
      </c>
      <c r="D71" s="38" t="s">
        <v>49</v>
      </c>
      <c r="E71" s="45">
        <f>E29</f>
        <v>157</v>
      </c>
      <c r="F71" s="39"/>
      <c r="G71" s="45">
        <f t="shared" ref="G71:G81" si="0">+E71*F71</f>
        <v>0</v>
      </c>
      <c r="L71" s="12"/>
    </row>
    <row r="72" spans="2:12" ht="15" x14ac:dyDescent="0.25">
      <c r="B72" s="56"/>
      <c r="C72" s="44"/>
      <c r="D72" s="38"/>
      <c r="E72" s="45"/>
      <c r="F72" s="39"/>
      <c r="G72" s="45"/>
      <c r="L72" s="12"/>
    </row>
    <row r="73" spans="2:12" ht="30" x14ac:dyDescent="0.25">
      <c r="B73" s="56">
        <v>2</v>
      </c>
      <c r="C73" s="44" t="s">
        <v>61</v>
      </c>
      <c r="D73" s="38" t="s">
        <v>9</v>
      </c>
      <c r="E73" s="45">
        <f>E27</f>
        <v>18</v>
      </c>
      <c r="F73" s="39"/>
      <c r="G73" s="45">
        <f t="shared" si="0"/>
        <v>0</v>
      </c>
      <c r="L73" s="12"/>
    </row>
    <row r="74" spans="2:12" ht="15" x14ac:dyDescent="0.25">
      <c r="B74" s="56"/>
      <c r="C74" s="44"/>
      <c r="D74" s="38"/>
      <c r="E74" s="45"/>
      <c r="F74" s="39"/>
      <c r="G74" s="45"/>
      <c r="L74" s="12"/>
    </row>
    <row r="75" spans="2:12" ht="30" x14ac:dyDescent="0.25">
      <c r="B75" s="56">
        <v>3</v>
      </c>
      <c r="C75" s="44" t="s">
        <v>33</v>
      </c>
      <c r="D75" s="38" t="s">
        <v>49</v>
      </c>
      <c r="E75" s="45">
        <f>E71</f>
        <v>157</v>
      </c>
      <c r="F75" s="39"/>
      <c r="G75" s="45">
        <f t="shared" si="0"/>
        <v>0</v>
      </c>
      <c r="L75" s="12"/>
    </row>
    <row r="76" spans="2:12" ht="15" x14ac:dyDescent="0.25">
      <c r="B76" s="56"/>
      <c r="C76" s="44"/>
      <c r="D76" s="38"/>
      <c r="E76" s="45"/>
      <c r="F76" s="39"/>
      <c r="G76" s="45"/>
      <c r="L76" s="12"/>
    </row>
    <row r="77" spans="2:12" ht="31.5" customHeight="1" x14ac:dyDescent="0.25">
      <c r="B77" s="56">
        <v>4</v>
      </c>
      <c r="C77" s="44" t="s">
        <v>63</v>
      </c>
      <c r="D77" s="38" t="s">
        <v>49</v>
      </c>
      <c r="E77" s="45">
        <f>E75+E31</f>
        <v>159</v>
      </c>
      <c r="F77" s="39"/>
      <c r="G77" s="45">
        <f t="shared" si="0"/>
        <v>0</v>
      </c>
      <c r="L77" s="12"/>
    </row>
    <row r="78" spans="2:12" ht="15" x14ac:dyDescent="0.25">
      <c r="B78" s="56"/>
      <c r="C78" s="44"/>
      <c r="D78" s="38"/>
      <c r="E78" s="45"/>
      <c r="F78" s="39"/>
      <c r="G78" s="45"/>
      <c r="L78" s="12"/>
    </row>
    <row r="79" spans="2:12" ht="30" x14ac:dyDescent="0.25">
      <c r="B79" s="56">
        <v>5</v>
      </c>
      <c r="C79" s="44" t="s">
        <v>34</v>
      </c>
      <c r="D79" s="38" t="s">
        <v>49</v>
      </c>
      <c r="E79" s="45">
        <f>E77</f>
        <v>159</v>
      </c>
      <c r="F79" s="39"/>
      <c r="G79" s="45">
        <f t="shared" si="0"/>
        <v>0</v>
      </c>
      <c r="L79" s="12"/>
    </row>
    <row r="80" spans="2:12" ht="15" x14ac:dyDescent="0.25">
      <c r="B80" s="56"/>
      <c r="C80" s="44"/>
      <c r="D80" s="38"/>
      <c r="E80" s="45"/>
      <c r="F80" s="39"/>
      <c r="G80" s="45"/>
      <c r="L80" s="12"/>
    </row>
    <row r="81" spans="1:12" ht="30" x14ac:dyDescent="0.25">
      <c r="B81" s="56">
        <v>6</v>
      </c>
      <c r="C81" s="44" t="s">
        <v>21</v>
      </c>
      <c r="D81" s="38" t="s">
        <v>9</v>
      </c>
      <c r="E81" s="45">
        <f>E13</f>
        <v>71</v>
      </c>
      <c r="F81" s="39"/>
      <c r="G81" s="45">
        <f t="shared" si="0"/>
        <v>0</v>
      </c>
    </row>
    <row r="82" spans="1:12" s="18" customFormat="1" ht="15" x14ac:dyDescent="0.25">
      <c r="A82" s="25"/>
      <c r="B82" s="56"/>
      <c r="C82" s="44"/>
      <c r="D82" s="38"/>
      <c r="E82" s="45"/>
      <c r="F82" s="39"/>
      <c r="G82" s="45"/>
      <c r="I82"/>
      <c r="J82"/>
      <c r="K82"/>
      <c r="L82"/>
    </row>
    <row r="83" spans="1:12" s="18" customFormat="1" ht="15" x14ac:dyDescent="0.25">
      <c r="A83" s="25"/>
      <c r="B83" s="56">
        <v>7</v>
      </c>
      <c r="C83" s="44" t="s">
        <v>23</v>
      </c>
      <c r="D83" s="38" t="s">
        <v>9</v>
      </c>
      <c r="E83" s="45">
        <f>E81</f>
        <v>71</v>
      </c>
      <c r="F83" s="39"/>
      <c r="G83" s="45">
        <f>+E83*F83</f>
        <v>0</v>
      </c>
      <c r="I83"/>
      <c r="J83"/>
      <c r="K83"/>
      <c r="L83"/>
    </row>
    <row r="84" spans="1:12" s="18" customFormat="1" ht="15" x14ac:dyDescent="0.25">
      <c r="A84" s="25"/>
      <c r="B84" s="56"/>
      <c r="C84" s="44"/>
      <c r="D84" s="38"/>
      <c r="E84" s="45"/>
      <c r="F84" s="39"/>
      <c r="G84" s="45"/>
      <c r="I84"/>
      <c r="J84"/>
      <c r="K84"/>
      <c r="L84"/>
    </row>
    <row r="85" spans="1:12" s="18" customFormat="1" ht="15" x14ac:dyDescent="0.25">
      <c r="A85" s="25"/>
      <c r="B85" s="56">
        <v>8</v>
      </c>
      <c r="C85" s="44" t="s">
        <v>22</v>
      </c>
      <c r="D85" s="38" t="s">
        <v>9</v>
      </c>
      <c r="E85" s="45">
        <f>E83</f>
        <v>71</v>
      </c>
      <c r="F85" s="39"/>
      <c r="G85" s="45">
        <f>+E85*F85</f>
        <v>0</v>
      </c>
      <c r="I85"/>
      <c r="J85"/>
      <c r="K85"/>
      <c r="L85"/>
    </row>
    <row r="86" spans="1:12" s="18" customFormat="1" ht="15" x14ac:dyDescent="0.25">
      <c r="A86" s="25"/>
      <c r="B86" s="56"/>
      <c r="C86" s="50"/>
      <c r="D86" s="38"/>
      <c r="E86" s="45"/>
      <c r="F86" s="45"/>
      <c r="G86" s="45"/>
      <c r="I86"/>
      <c r="J86"/>
      <c r="K86"/>
      <c r="L86"/>
    </row>
    <row r="87" spans="1:12" s="18" customFormat="1" ht="15" x14ac:dyDescent="0.25">
      <c r="A87" s="25"/>
      <c r="B87" s="56">
        <v>9</v>
      </c>
      <c r="C87" s="50" t="s">
        <v>28</v>
      </c>
      <c r="D87" s="38" t="s">
        <v>27</v>
      </c>
      <c r="E87" s="45">
        <v>1</v>
      </c>
      <c r="F87" s="51"/>
      <c r="G87" s="45">
        <f>+E87*F87</f>
        <v>0</v>
      </c>
      <c r="I87"/>
      <c r="J87"/>
      <c r="K87"/>
      <c r="L87"/>
    </row>
    <row r="88" spans="1:12" s="18" customFormat="1" ht="15" x14ac:dyDescent="0.2">
      <c r="A88" s="25"/>
      <c r="B88" s="56"/>
      <c r="C88" s="12"/>
      <c r="D88"/>
      <c r="E88" s="2"/>
      <c r="F88" s="31"/>
      <c r="G88" s="5"/>
      <c r="I88"/>
      <c r="J88"/>
      <c r="K88"/>
      <c r="L88"/>
    </row>
    <row r="89" spans="1:12" s="18" customFormat="1" ht="15" x14ac:dyDescent="0.2">
      <c r="A89" s="25"/>
      <c r="B89" s="56"/>
      <c r="C89" s="16" t="s">
        <v>15</v>
      </c>
      <c r="D89" s="1"/>
      <c r="E89" s="3"/>
      <c r="F89" s="3"/>
      <c r="G89" s="7">
        <f>SUM(G70:G87)</f>
        <v>0</v>
      </c>
      <c r="I89"/>
      <c r="J89"/>
      <c r="K89"/>
      <c r="L89"/>
    </row>
    <row r="94" spans="1:12" s="18" customFormat="1" x14ac:dyDescent="0.2">
      <c r="A94" s="25"/>
      <c r="B94" s="17"/>
      <c r="C94"/>
      <c r="D94"/>
      <c r="E94" s="2"/>
      <c r="F94" s="2"/>
      <c r="G94" s="2"/>
      <c r="I94"/>
      <c r="J94"/>
      <c r="K94"/>
      <c r="L94"/>
    </row>
    <row r="95" spans="1:12" s="18" customFormat="1" x14ac:dyDescent="0.2">
      <c r="A95" s="25"/>
      <c r="B95" s="17"/>
      <c r="C95"/>
      <c r="D95"/>
      <c r="E95" s="2"/>
      <c r="F95" s="2"/>
      <c r="G95" s="2"/>
      <c r="I95"/>
      <c r="J95"/>
      <c r="K95"/>
      <c r="L95"/>
    </row>
    <row r="108" spans="3:3" x14ac:dyDescent="0.2">
      <c r="C108" s="20"/>
    </row>
  </sheetData>
  <mergeCells count="10">
    <mergeCell ref="D7:F7"/>
    <mergeCell ref="D8:F8"/>
    <mergeCell ref="D9:F9"/>
    <mergeCell ref="D10:F10"/>
    <mergeCell ref="B1:G1"/>
    <mergeCell ref="B2:G2"/>
    <mergeCell ref="B3:G3"/>
    <mergeCell ref="B4:G4"/>
    <mergeCell ref="D5:F5"/>
    <mergeCell ref="D6:F6"/>
  </mergeCells>
  <printOptions gridLines="1"/>
  <pageMargins left="1.1023622047244095" right="0.19685039370078741" top="0.70866141732283472" bottom="0.47244094488188981" header="0" footer="0"/>
  <pageSetup paperSize="9" orientation="portrait" r:id="rId1"/>
  <headerFooter alignWithMargins="0">
    <oddHeader>&amp;L&amp;"Arial Narrow,Navadno"&amp;9KANALIZACIJA MALE ŽABLJE&amp;C&amp;"Arial Narrow,Navadno"&amp;9FEKALNI KANAL FB4&amp;R&amp;"Arial Narrow,Navadno"&amp;9DETAJL INFRASTRUKTURA d.o.o., NA PRODU 13, Vipava</oddHeader>
    <oddFooter>&amp;C&amp;9stran&amp;P</oddFooter>
  </headerFooter>
  <rowBreaks count="2" manualBreakCount="2">
    <brk id="10" min="1" max="6" man="1"/>
    <brk id="34" min="1" max="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37</vt:i4>
      </vt:variant>
      <vt:variant>
        <vt:lpstr>Imenovani obsegi</vt:lpstr>
      </vt:variant>
      <vt:variant>
        <vt:i4>33</vt:i4>
      </vt:variant>
    </vt:vector>
  </HeadingPairs>
  <TitlesOfParts>
    <vt:vector size="70" baseType="lpstr">
      <vt:lpstr>rekapitulacija</vt:lpstr>
      <vt:lpstr>FA1</vt:lpstr>
      <vt:lpstr>FA2</vt:lpstr>
      <vt:lpstr>FA3</vt:lpstr>
      <vt:lpstr>FA4</vt:lpstr>
      <vt:lpstr>FB1</vt:lpstr>
      <vt:lpstr>FB2</vt:lpstr>
      <vt:lpstr>FB3</vt:lpstr>
      <vt:lpstr>FB4</vt:lpstr>
      <vt:lpstr>FB5</vt:lpstr>
      <vt:lpstr>FB6</vt:lpstr>
      <vt:lpstr>FC1</vt:lpstr>
      <vt:lpstr>FC2</vt:lpstr>
      <vt:lpstr>FC3</vt:lpstr>
      <vt:lpstr>FD1</vt:lpstr>
      <vt:lpstr>FD2</vt:lpstr>
      <vt:lpstr>FD3</vt:lpstr>
      <vt:lpstr>FD4</vt:lpstr>
      <vt:lpstr>M1</vt:lpstr>
      <vt:lpstr>M2</vt:lpstr>
      <vt:lpstr>FA1-Pr</vt:lpstr>
      <vt:lpstr>FA2-Pr</vt:lpstr>
      <vt:lpstr>FA3-Pr</vt:lpstr>
      <vt:lpstr>FA4-Pr</vt:lpstr>
      <vt:lpstr>FB1-Pr</vt:lpstr>
      <vt:lpstr>FB2-Pr</vt:lpstr>
      <vt:lpstr>FB3-Pr</vt:lpstr>
      <vt:lpstr>FB4-Pr</vt:lpstr>
      <vt:lpstr>FB5-Pr</vt:lpstr>
      <vt:lpstr>FC1-Pr</vt:lpstr>
      <vt:lpstr>FC2-Pr</vt:lpstr>
      <vt:lpstr>FC3-Pr</vt:lpstr>
      <vt:lpstr>FD1-Pr</vt:lpstr>
      <vt:lpstr>FD2-Pr</vt:lpstr>
      <vt:lpstr>FD3-Pr</vt:lpstr>
      <vt:lpstr>ELEKTRIČNE INSTALACIJE</vt:lpstr>
      <vt:lpstr>VODOVOD</vt:lpstr>
      <vt:lpstr>'FA1'!Področje_tiskanja</vt:lpstr>
      <vt:lpstr>'FA1-Pr'!Področje_tiskanja</vt:lpstr>
      <vt:lpstr>'FA2'!Področje_tiskanja</vt:lpstr>
      <vt:lpstr>'FA2-Pr'!Področje_tiskanja</vt:lpstr>
      <vt:lpstr>'FA3'!Področje_tiskanja</vt:lpstr>
      <vt:lpstr>'FA3-Pr'!Področje_tiskanja</vt:lpstr>
      <vt:lpstr>'FA4'!Področje_tiskanja</vt:lpstr>
      <vt:lpstr>'FA4-Pr'!Področje_tiskanja</vt:lpstr>
      <vt:lpstr>'FB1'!Področje_tiskanja</vt:lpstr>
      <vt:lpstr>'FB1-Pr'!Področje_tiskanja</vt:lpstr>
      <vt:lpstr>'FB2'!Področje_tiskanja</vt:lpstr>
      <vt:lpstr>'FB2-Pr'!Področje_tiskanja</vt:lpstr>
      <vt:lpstr>'FB3'!Področje_tiskanja</vt:lpstr>
      <vt:lpstr>'FB3-Pr'!Področje_tiskanja</vt:lpstr>
      <vt:lpstr>'FB4'!Področje_tiskanja</vt:lpstr>
      <vt:lpstr>'FB4-Pr'!Področje_tiskanja</vt:lpstr>
      <vt:lpstr>'FB5'!Področje_tiskanja</vt:lpstr>
      <vt:lpstr>'FB5-Pr'!Področje_tiskanja</vt:lpstr>
      <vt:lpstr>'FB6'!Področje_tiskanja</vt:lpstr>
      <vt:lpstr>'FC1'!Področje_tiskanja</vt:lpstr>
      <vt:lpstr>'FC1-Pr'!Področje_tiskanja</vt:lpstr>
      <vt:lpstr>'FC2'!Področje_tiskanja</vt:lpstr>
      <vt:lpstr>'FC2-Pr'!Področje_tiskanja</vt:lpstr>
      <vt:lpstr>'FC3'!Področje_tiskanja</vt:lpstr>
      <vt:lpstr>'FC3-Pr'!Področje_tiskanja</vt:lpstr>
      <vt:lpstr>'FD1'!Področje_tiskanja</vt:lpstr>
      <vt:lpstr>'FD1-Pr'!Področje_tiskanja</vt:lpstr>
      <vt:lpstr>'FD2'!Področje_tiskanja</vt:lpstr>
      <vt:lpstr>'FD2-Pr'!Področje_tiskanja</vt:lpstr>
      <vt:lpstr>'FD3'!Področje_tiskanja</vt:lpstr>
      <vt:lpstr>'FD3-Pr'!Področje_tiskanja</vt:lpstr>
      <vt:lpstr>'FD4'!Področje_tiskanja</vt:lpstr>
      <vt:lpstr>'M1'!Področje_tiskanja</vt:lpstr>
    </vt:vector>
  </TitlesOfParts>
  <Company>Hydrotech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Valdi Černe</dc:creator>
  <cp:lastModifiedBy>Peter Kete</cp:lastModifiedBy>
  <cp:lastPrinted>2017-03-03T14:51:53Z</cp:lastPrinted>
  <dcterms:created xsi:type="dcterms:W3CDTF">1999-05-10T09:48:04Z</dcterms:created>
  <dcterms:modified xsi:type="dcterms:W3CDTF">2017-06-01T11:58:46Z</dcterms:modified>
</cp:coreProperties>
</file>