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65491" windowWidth="13770" windowHeight="15720" tabRatio="885" activeTab="0"/>
  </bookViews>
  <sheets>
    <sheet name="REKAP.I" sheetId="1" r:id="rId1"/>
    <sheet name="REKAP.II" sheetId="2" r:id="rId2"/>
    <sheet name="A.01" sheetId="3" r:id="rId3"/>
    <sheet name="A.02" sheetId="4" r:id="rId4"/>
    <sheet name="A.03" sheetId="5" r:id="rId5"/>
    <sheet name="A.04" sheetId="6" r:id="rId6"/>
    <sheet name="A.05" sheetId="7" r:id="rId7"/>
    <sheet name="A.06" sheetId="8" r:id="rId8"/>
    <sheet name="B.01" sheetId="9" r:id="rId9"/>
    <sheet name="B.02" sheetId="10" r:id="rId10"/>
    <sheet name="B.03" sheetId="11" r:id="rId11"/>
    <sheet name="B.04" sheetId="12" r:id="rId12"/>
    <sheet name="B.05" sheetId="13" r:id="rId13"/>
    <sheet name="B.06" sheetId="14" r:id="rId14"/>
    <sheet name="B.07" sheetId="15" r:id="rId15"/>
    <sheet name="C.01" sheetId="16" r:id="rId16"/>
    <sheet name="C.02" sheetId="17" r:id="rId17"/>
    <sheet name="D" sheetId="18" r:id="rId18"/>
    <sheet name="D.01" sheetId="19" r:id="rId19"/>
    <sheet name="D.02" sheetId="20" r:id="rId20"/>
    <sheet name="D.03" sheetId="21" r:id="rId21"/>
    <sheet name="E" sheetId="22" r:id="rId22"/>
  </sheets>
  <externalReferences>
    <externalReference r:id="rId25"/>
  </externalReferences>
  <definedNames>
    <definedName name="_xlnm.Print_Area" localSheetId="2">'A.01'!$B$2:$L$15</definedName>
    <definedName name="_xlnm.Print_Area" localSheetId="3">'A.02'!$B$2:$L$27</definedName>
    <definedName name="_xlnm.Print_Area" localSheetId="4">'A.03'!$B$2:$L$30</definedName>
    <definedName name="_xlnm.Print_Area" localSheetId="5">'A.04'!$B$2:$L$40</definedName>
    <definedName name="_xlnm.Print_Area" localSheetId="6">'A.05'!$B$2:$L$82</definedName>
    <definedName name="_xlnm.Print_Area" localSheetId="7">'A.06'!$B$2:$L$35</definedName>
    <definedName name="_xlnm.Print_Area" localSheetId="8">'B.01'!$B$2:$L$18</definedName>
    <definedName name="_xlnm.Print_Area" localSheetId="9">'B.02'!$B$2:$L$10</definedName>
    <definedName name="_xlnm.Print_Area" localSheetId="10">'B.03'!$B$2:$L$43</definedName>
    <definedName name="_xlnm.Print_Area" localSheetId="11">'B.04'!$B$2:$L$14</definedName>
    <definedName name="_xlnm.Print_Area" localSheetId="12">'B.05'!$B$2:$L$22</definedName>
    <definedName name="_xlnm.Print_Area" localSheetId="13">'B.06'!$B$2:$L$18</definedName>
    <definedName name="_xlnm.Print_Area" localSheetId="14">'B.07'!$A$2:$L$15</definedName>
    <definedName name="_xlnm.Print_Area" localSheetId="15">'C.01'!$B$2:$L$34</definedName>
    <definedName name="_xlnm.Print_Area" localSheetId="16">'C.02'!$B$2:$L$47</definedName>
    <definedName name="_xlnm.Print_Area" localSheetId="0">'REKAP.I'!$A$1:$J$32</definedName>
    <definedName name="_xlnm.Print_Area" localSheetId="1">'REKAP.II'!$A$8:$H$48</definedName>
  </definedNames>
  <calcPr fullCalcOnLoad="1"/>
</workbook>
</file>

<file path=xl/comments10.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9" authorId="0">
      <text>
        <r>
          <rPr>
            <sz val="8"/>
            <rFont val="Tahoma"/>
            <family val="0"/>
          </rPr>
          <t>Upošteva polja vključno s K500! Seštevek prenaša iz polja K1!</t>
        </r>
      </text>
    </comment>
  </commentList>
</comments>
</file>

<file path=xl/comments11.xml><?xml version="1.0" encoding="utf-8"?>
<comments xmlns="http://schemas.openxmlformats.org/spreadsheetml/2006/main">
  <authors>
    <author>Roman Pregelj</author>
  </authors>
  <commentList>
    <comment ref="L2" authorId="0">
      <text>
        <r>
          <rPr>
            <sz val="8"/>
            <rFont val="Tahoma"/>
            <family val="0"/>
          </rPr>
          <t>Upošteva polja vključno s K500! Seštevek prenaša iz polja K1!</t>
        </r>
      </text>
    </comment>
    <comment ref="L42" authorId="0">
      <text>
        <r>
          <rPr>
            <sz val="8"/>
            <rFont val="Tahoma"/>
            <family val="0"/>
          </rPr>
          <t>Upošteva polja vključno s K500! Seštevek prenaša iz polja K1!</t>
        </r>
      </text>
    </comment>
  </commentList>
</comments>
</file>

<file path=xl/comments12.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3" authorId="0">
      <text>
        <r>
          <rPr>
            <sz val="8"/>
            <rFont val="Tahoma"/>
            <family val="0"/>
          </rPr>
          <t>Upošteva polja vključno s K500! Seštevek prenaša iz polja K1!</t>
        </r>
      </text>
    </comment>
  </commentList>
</comments>
</file>

<file path=xl/comments13.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1" authorId="0">
      <text>
        <r>
          <rPr>
            <sz val="8"/>
            <rFont val="Tahoma"/>
            <family val="0"/>
          </rPr>
          <t>Upošteva polja vključno s K500! Seštevek prenaša iz polja K1!</t>
        </r>
      </text>
    </comment>
  </commentList>
</comments>
</file>

<file path=xl/comments14.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7" authorId="0">
      <text>
        <r>
          <rPr>
            <sz val="8"/>
            <rFont val="Tahoma"/>
            <family val="0"/>
          </rPr>
          <t>Upošteva polja vključno s K500! Seštevek prenaša iz polja K1!</t>
        </r>
      </text>
    </comment>
  </commentList>
</comments>
</file>

<file path=xl/comments15.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4" authorId="0">
      <text>
        <r>
          <rPr>
            <sz val="8"/>
            <rFont val="Tahoma"/>
            <family val="0"/>
          </rPr>
          <t>Upošteva polja vključno s K500! Seštevek prenaša iz polja K1!</t>
        </r>
      </text>
    </comment>
  </commentList>
</comments>
</file>

<file path=xl/comments16.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33" authorId="0">
      <text>
        <r>
          <rPr>
            <sz val="8"/>
            <rFont val="Tahoma"/>
            <family val="0"/>
          </rPr>
          <t>Upošteva polja vključno s K500! Seštevek prenaša iz polja K1!</t>
        </r>
      </text>
    </comment>
  </commentList>
</comments>
</file>

<file path=xl/comments17.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46" authorId="0">
      <text>
        <r>
          <rPr>
            <sz val="8"/>
            <rFont val="Tahoma"/>
            <family val="0"/>
          </rPr>
          <t>Upošteva polja vključno s K500! Seštevek prenaša iz polja K1!</t>
        </r>
      </text>
    </comment>
  </commentList>
</comments>
</file>

<file path=xl/comments3.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4" authorId="0">
      <text>
        <r>
          <rPr>
            <sz val="8"/>
            <rFont val="Tahoma"/>
            <family val="0"/>
          </rPr>
          <t>Upošteva polja vključno s K500! Seštevek prenaša iz polja K1!</t>
        </r>
      </text>
    </comment>
  </commentList>
</comments>
</file>

<file path=xl/comments4.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6" authorId="0">
      <text>
        <r>
          <rPr>
            <sz val="8"/>
            <rFont val="Tahoma"/>
            <family val="0"/>
          </rPr>
          <t>Upošteva polja vključno s K500! Seštevek prenaša iz polja K1!</t>
        </r>
      </text>
    </comment>
  </commentList>
</comments>
</file>

<file path=xl/comments5.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29" authorId="0">
      <text>
        <r>
          <rPr>
            <sz val="8"/>
            <rFont val="Tahoma"/>
            <family val="0"/>
          </rPr>
          <t>Upošteva polja vključno s K500! Seštevek prenaša iz polja K1!</t>
        </r>
      </text>
    </comment>
  </commentList>
</comments>
</file>

<file path=xl/comments6.xml><?xml version="1.0" encoding="utf-8"?>
<comments xmlns="http://schemas.openxmlformats.org/spreadsheetml/2006/main">
  <authors>
    <author>Roman Pregelj</author>
  </authors>
  <commentList>
    <comment ref="L2" authorId="0">
      <text>
        <r>
          <rPr>
            <sz val="8"/>
            <rFont val="Tahoma"/>
            <family val="0"/>
          </rPr>
          <t>Upošteva polja vključno s K500! Seštevek prenaša iz polja K1!</t>
        </r>
      </text>
    </comment>
    <comment ref="L40" authorId="0">
      <text>
        <r>
          <rPr>
            <sz val="8"/>
            <rFont val="Tahoma"/>
            <family val="0"/>
          </rPr>
          <t>Upošteva polja vključno s K500! Seštevek prenaša iz polja K1!</t>
        </r>
      </text>
    </comment>
  </commentList>
</comments>
</file>

<file path=xl/comments7.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81" authorId="0">
      <text>
        <r>
          <rPr>
            <sz val="8"/>
            <rFont val="Tahoma"/>
            <family val="0"/>
          </rPr>
          <t>Upošteva polja vključno s K500! Seštevek prenaša iz polja K1!</t>
        </r>
      </text>
    </comment>
  </commentList>
</comments>
</file>

<file path=xl/comments8.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34" authorId="0">
      <text>
        <r>
          <rPr>
            <sz val="8"/>
            <rFont val="Tahoma"/>
            <family val="0"/>
          </rPr>
          <t>Upošteva polja vključno s K500! Seštevek prenaša iz polja K1!</t>
        </r>
      </text>
    </comment>
  </commentList>
</comments>
</file>

<file path=xl/comments9.xml><?xml version="1.0" encoding="utf-8"?>
<comments xmlns="http://schemas.openxmlformats.org/spreadsheetml/2006/main">
  <authors>
    <author>Roman Pregelj</author>
  </authors>
  <commentList>
    <comment ref="L3" authorId="0">
      <text>
        <r>
          <rPr>
            <sz val="8"/>
            <rFont val="Tahoma"/>
            <family val="0"/>
          </rPr>
          <t>Upošteva polja vključno s K500! Seštevek prenaša iz polja K1!</t>
        </r>
      </text>
    </comment>
    <comment ref="L17" authorId="0">
      <text>
        <r>
          <rPr>
            <sz val="8"/>
            <rFont val="Tahoma"/>
            <family val="0"/>
          </rPr>
          <t>Upošteva polja vključno s K500! Seštevek prenaša iz polja K1!</t>
        </r>
      </text>
    </comment>
  </commentList>
</comments>
</file>

<file path=xl/sharedStrings.xml><?xml version="1.0" encoding="utf-8"?>
<sst xmlns="http://schemas.openxmlformats.org/spreadsheetml/2006/main" count="984" uniqueCount="494">
  <si>
    <t>Lesen zaključek zatrepov</t>
  </si>
  <si>
    <t>Dobava in montaža obeh zatrepov. Izdelanih iz skoblanih desk debeline 22mm z vmesnimi vrati velikosti (130-175/90cm). Skupaj z leseno nosilno podkonstrukcijo in vsemi zaključnimi elementi. Glej shemo odprtin!</t>
  </si>
  <si>
    <t>Lesena strešna konstrukcija</t>
  </si>
  <si>
    <t>Letve strešne konstrukcije</t>
  </si>
  <si>
    <t>Letve za izvedbo zračnega sloja</t>
  </si>
  <si>
    <t xml:space="preserve">Etažna plošča, strop </t>
  </si>
  <si>
    <t>Stenska keramika - kuhinja in sanitarije</t>
  </si>
  <si>
    <t>Patiniranje gips elementov</t>
  </si>
  <si>
    <t>Patiniranje gips obloženih stropov s kitanjem s polifiksom in finim brušenjem.</t>
  </si>
  <si>
    <t>B.07</t>
  </si>
  <si>
    <t>Gips stene in obloge</t>
  </si>
  <si>
    <t>Gips stropna obloga</t>
  </si>
  <si>
    <t>Dobava in montaža gips stropne obloge - mavčnokartonski strop. Gips plošče 2x1,25cm so na ravni podkonstrukcije iz kovinskih profilov (s sidranjem na leseno konstrukcijo iz stropnikov) komplet z bandažiranjem stikov gips površine.</t>
  </si>
  <si>
    <t>Gips stropna obloga s toplotno izolacijo</t>
  </si>
  <si>
    <t>Dobava in montaža gips stropne obloge - mavčnokartonski strop z vmesno toplotno izolacijo (tervol debeline 16cm v PE foliji). Gips plošče 2x1,25cm so na ravni podkonstrukcije iz kovinskih profilov (s sidranjem na leseno konstrukcijo iz stropnikov) komplet z bandažiranjem stikov gips površine.</t>
  </si>
  <si>
    <t>Gips stene in obloge-skupaj EUR:</t>
  </si>
  <si>
    <t>Zunanja ureditev</t>
  </si>
  <si>
    <t>Zunanja ureditev - skupaj EUR:</t>
  </si>
  <si>
    <t xml:space="preserve">Opaž  AB nosilcev in preklad </t>
  </si>
  <si>
    <t xml:space="preserve">Opaž  AB nosilcev in preklad z vsemi pomožnimi deli. </t>
  </si>
  <si>
    <t xml:space="preserve">Zidanje zidov z modularnim opečnim zidakom, zid deb. 20 cm s podaljšano malto, z vsemi pomožnimi deli in prenosi na objektu. </t>
  </si>
  <si>
    <t>Obrizg ter grobi in fini omet vseh notranjih sten iz opečnih zidakov.</t>
  </si>
  <si>
    <t xml:space="preserve">Zasip za položeno kanalizacijo </t>
  </si>
  <si>
    <t>Opaž AB zidov objekta</t>
  </si>
  <si>
    <t xml:space="preserve">Odtočne cevi - fi 100 mm </t>
  </si>
  <si>
    <t>Fasadni oder</t>
  </si>
  <si>
    <t>Delovni odri</t>
  </si>
  <si>
    <t xml:space="preserve"> </t>
  </si>
  <si>
    <t>M3</t>
  </si>
  <si>
    <t>0</t>
  </si>
  <si>
    <t>Objekt:</t>
  </si>
  <si>
    <t>Investitor:</t>
  </si>
  <si>
    <t>A.</t>
  </si>
  <si>
    <t>B.</t>
  </si>
  <si>
    <t>Skupaj</t>
  </si>
  <si>
    <t>REKAPITULACIJA</t>
  </si>
  <si>
    <t>Zemeljska dela</t>
  </si>
  <si>
    <t>Betonska dela</t>
  </si>
  <si>
    <t>A.01</t>
  </si>
  <si>
    <t>A.02</t>
  </si>
  <si>
    <t>A=</t>
  </si>
  <si>
    <t>B=</t>
  </si>
  <si>
    <t>C=</t>
  </si>
  <si>
    <t>D=</t>
  </si>
  <si>
    <t>Skupaj:</t>
  </si>
  <si>
    <t>SKUPNA REKAPITULACIJA</t>
  </si>
  <si>
    <t>M2</t>
  </si>
  <si>
    <t>SKRITO</t>
  </si>
  <si>
    <t>Cena</t>
  </si>
  <si>
    <t>KG</t>
  </si>
  <si>
    <t>A.03</t>
  </si>
  <si>
    <t>Tesarska dela</t>
  </si>
  <si>
    <t>M1</t>
  </si>
  <si>
    <t>KOM</t>
  </si>
  <si>
    <t>A.04</t>
  </si>
  <si>
    <t>Zidarska dela</t>
  </si>
  <si>
    <t xml:space="preserve">M2  </t>
  </si>
  <si>
    <t>A.05</t>
  </si>
  <si>
    <t>Kanalizacija</t>
  </si>
  <si>
    <t>B.01</t>
  </si>
  <si>
    <t>B.02</t>
  </si>
  <si>
    <t>B.03</t>
  </si>
  <si>
    <t>B.04</t>
  </si>
  <si>
    <t>B.05</t>
  </si>
  <si>
    <t>Slikopleskarska dela</t>
  </si>
  <si>
    <t>B.06</t>
  </si>
  <si>
    <t>Fasadna dela</t>
  </si>
  <si>
    <t>Tamponsko nasutje</t>
  </si>
  <si>
    <t>Mrežasta armatura</t>
  </si>
  <si>
    <t>Peskolovci</t>
  </si>
  <si>
    <t>Pomoč obrtnikom</t>
  </si>
  <si>
    <t xml:space="preserve">Armatura </t>
  </si>
  <si>
    <t>NADOMESTNA GRADNJA STANOVANJSKE HIŠE</t>
  </si>
  <si>
    <t>Vzidava rozet, zračnikov</t>
  </si>
  <si>
    <t>Drenaža</t>
  </si>
  <si>
    <t>Montaža in demontaža fasadnega cevnega odra za izvedbo fasaderskih del.</t>
  </si>
  <si>
    <t>Izravnava in utrditev izkopnega platoja</t>
  </si>
  <si>
    <t>Vertikalna hidroizolacija obodnih zidov z zaščito</t>
  </si>
  <si>
    <t>Zemeljska dela - skupaj EUR:</t>
  </si>
  <si>
    <t>Znesek   EUR</t>
  </si>
  <si>
    <t>Betonska dela - skupaj EUR:</t>
  </si>
  <si>
    <t>EUR</t>
  </si>
  <si>
    <t>Tesarska dela - skupaj EUR:</t>
  </si>
  <si>
    <t>Zidarska dela - skupaj EUR:</t>
  </si>
  <si>
    <t>Kleparska dela - skupaj EUR:</t>
  </si>
  <si>
    <t>Kanalizacija - skupaj EUR.</t>
  </si>
  <si>
    <t>Kleparska dela</t>
  </si>
  <si>
    <t>Slikopleskarska dela - skupaj EUR:</t>
  </si>
  <si>
    <t>Fasadna dela - skupaj EUR:</t>
  </si>
  <si>
    <t>C.</t>
  </si>
  <si>
    <t>C.01</t>
  </si>
  <si>
    <t>Zračniki</t>
  </si>
  <si>
    <t>A.06</t>
  </si>
  <si>
    <t>Ureditev in zavarovanje gradbišča</t>
  </si>
  <si>
    <t>OBJEKT - GRADBENA DELA</t>
  </si>
  <si>
    <t>OBJEKT - OBRTNIŠKA DELA</t>
  </si>
  <si>
    <t>OBJEKT - OBRTNIŠKA DELA:</t>
  </si>
  <si>
    <t>Strojni izkop za temelje objekta</t>
  </si>
  <si>
    <t>Izravnava in utrditev dna jarkov</t>
  </si>
  <si>
    <t>Izravnava dna kanalizacijskih jarkov s planiranjem in utrditvijo z nabijanjem.</t>
  </si>
  <si>
    <t xml:space="preserve">Tlakarska in keramična dela </t>
  </si>
  <si>
    <t>Tlakarska in ker.dela - sk.: EUR:</t>
  </si>
  <si>
    <t xml:space="preserve">Izravnava ometanih sten </t>
  </si>
  <si>
    <t>Izravnava fino ometanih sten s polifiksom in finim brušenjem.</t>
  </si>
  <si>
    <t>Izravnava dna temeljev in izkopanega platoja s planiranjem in utrditvijo z nabijanjem do potrebne zbitosti.</t>
  </si>
  <si>
    <t>Ponikovalnica</t>
  </si>
  <si>
    <t>Izdelava vertikalne hidroizolacije obodnih AB zidov komplet z zaščito v sestavi: 1x ibitol premaz, 1x izotekt V4 varjen z min 10 cm preklopom in zaščita s toplotno izolacijskimi ploščami - stirodur deb. 2 cm.</t>
  </si>
  <si>
    <t>Zidanje modularni opečni zidak - zid deb. 20 cm</t>
  </si>
  <si>
    <t>Izvedba notranjih ometov - opečni zid</t>
  </si>
  <si>
    <t>Dobava in montaža odtočnih strešnih cevi fi 100 mm, barvana pločevina deb. 0.55 mm, vključno z zidnimi objemkami s pritrditvijo ter izvedbo priključka na odtok žleba.</t>
  </si>
  <si>
    <t xml:space="preserve">Naprava, dobava in montaža strešnih zračnikov odušnih in zračnih PVC cevi fi 110 mm na poševni korčni strešini iz barvane pločevine. </t>
  </si>
  <si>
    <t>Ključavničarska dela</t>
  </si>
  <si>
    <t>Ključavničarska dela - sk.: EUR:</t>
  </si>
  <si>
    <t>Slikanje notranjih izravnanih sten in stropov s poldisperzijsko barvo z 2x nanosom.</t>
  </si>
  <si>
    <t>Slikanje notranjih sten in stropov s poldisperzijsko barvo</t>
  </si>
  <si>
    <t>Dobava in montaža strešnih odtočnih žlebov, viseči, polkrožni fi 15 cm, barvana pločevina deb. 0.55 mm,  vključno s kljukami in sidranjem, ter izvedbo iztokov in čelnih zapor.</t>
  </si>
  <si>
    <t>OBJEKT OB TABORNIŠKEM DOMU</t>
  </si>
  <si>
    <t>NA KOVKU</t>
  </si>
  <si>
    <t xml:space="preserve">OBČINA AJDOVŠČINA, Ulica 5. maja 6/a, 5270 Ajdovščina </t>
  </si>
  <si>
    <t xml:space="preserve">Zakoličba objekta </t>
  </si>
  <si>
    <t>Zakoličba novega objekta, višinsko in smerno, s postavitvijo vogalnih profilov.</t>
  </si>
  <si>
    <t>Pripravljalna dela</t>
  </si>
  <si>
    <t>Pripravljalna dela - skupaj EUR:</t>
  </si>
  <si>
    <t>Dobava in vgraditev armature RA 400/500, kompletno z ravnanjem, krivljenjem, polaganjem in vezanjem v armaturne koše.</t>
  </si>
  <si>
    <t>Dobava in vgrajevanje mrežne armature MA 500/560, komplet s potrebnim krivljenjem in rezanjem.</t>
  </si>
  <si>
    <t>Horizontalna hidroizolacija - talna</t>
  </si>
  <si>
    <t>Zidanje modularni opečni zidak - zid deb. 12 cm</t>
  </si>
  <si>
    <t xml:space="preserve">Zidanje zidov z modularnim opečnim zidakom, zid deb. 12 cm s podaljšano malto, z vsemi pomožnimi deli in prenosi na objektu. </t>
  </si>
  <si>
    <t>Streha - opečna strešna kritina</t>
  </si>
  <si>
    <t xml:space="preserve">Dobava in pokrivanje strešine z opečno strešno kritino (TONDACH tip VLEČENI ZAREZNIK rdeč). Strešbuk pokrit v skladu z navodili proizvajalca, s porabo strešnikov cca. 17,0 kosa/m2. Komplet z vsemi pomožnimi deli in prenosi. </t>
  </si>
  <si>
    <t>PVC varovalna mrežica</t>
  </si>
  <si>
    <t xml:space="preserve">Opaž  AB vertikalnih vezi </t>
  </si>
  <si>
    <t xml:space="preserve">Opaž  AB vertikalnih vezi za širino zidu 20 cm. </t>
  </si>
  <si>
    <t>Opečni slemenjaki</t>
  </si>
  <si>
    <t>Dobava in pokrivanje slemen z opečnimi slemenjaki. Pokrivanje se izvaja suhomontažno z uporabo tipskih aeroslemenskih elementov, ki omogočajo zadostno zračenje strehe. Slemenjaki se pritrjujejo na slemensko letev s sponko za pritrditev slemenjaka. V enaki barvi, kot je opečna kritina.</t>
  </si>
  <si>
    <t>Rezervna kritina - visokodifuzijska folija</t>
  </si>
  <si>
    <t>Snegolov</t>
  </si>
  <si>
    <t xml:space="preserve">Dobava in montaža snegolovov (Tondach Tuning točkovni snegolov za vlečeni zareznik). Snegolovi se montirajo po strešini po navodilih proizvajalca za porabo 2,3 snegolova/m2, ter na vsak strešnik v drugi vrsti strešne kritine. Snegolovi so v enaki barvi kot strešna kritina. </t>
  </si>
  <si>
    <t>Ravni zaključek strehe iz opečnih elementov</t>
  </si>
  <si>
    <t xml:space="preserve">Izvedba ravnega zaključka strehe iz opečnih elementov (krajnik ali zaključni strešnik s ploščico). </t>
  </si>
  <si>
    <t>Vzidava oken in vrat velikosti do 2,0 m2</t>
  </si>
  <si>
    <t>Vzidava vseh oken in vrat ter slepih podbojev velikosti do 2,0 m2.</t>
  </si>
  <si>
    <t>Vzidava oken in vrat velikosti nad 2,0 m2</t>
  </si>
  <si>
    <t>Vzidava vseh oken in vrat ter slepih podbojev velikosti nad 2,0 m2.</t>
  </si>
  <si>
    <t>Vzidava elektroomarice</t>
  </si>
  <si>
    <t>Vzidava elektroomarice za potrebe elektroinstalacij.</t>
  </si>
  <si>
    <t>Vzidava zračnih in odušnih PVC cevi fi 110mm.</t>
  </si>
  <si>
    <t xml:space="preserve">Vzidava zračnih in odušnih PVC cevi </t>
  </si>
  <si>
    <t>Vzidava vseh zračnih rozet</t>
  </si>
  <si>
    <t>Izkop za kanalizacijo</t>
  </si>
  <si>
    <t>Izkop kanala v terenu v IV. Ktg za izvedbo kanalizacije z odmetom ob rob izkopa delno (50% izkopa), delno nakladanje in odvoz v deponijo.</t>
  </si>
  <si>
    <t>Zasip za položeno kanalizacijo z materialom od izkopa z nabijanjem v plasteh do ustrezne zbitosti.</t>
  </si>
  <si>
    <t>PVC cevi fi 125</t>
  </si>
  <si>
    <t>Dobava in izdelava peskolovov iz betonskih cevi fi 40 cm, globine do 1.0 m, z AB pokrovom 50x50 cm, komplet z obdelavo dna in priključkov.</t>
  </si>
  <si>
    <t>Revizijski jašek fi 60 cm - zunanji</t>
  </si>
  <si>
    <t xml:space="preserve">Naprava ponikovalnice iz perforirane betonske cevi fi 100 cm, globine 2,00 m, komplet z izkopi in drenažnim kamnitim zasipom, priključkom in betonsko ploščo z betonskim pokrovom 60/60 cm. </t>
  </si>
  <si>
    <t>Mala biološka čistilna naprava</t>
  </si>
  <si>
    <t>Žlebovi strehe s kritino iz opečnih zareznikov</t>
  </si>
  <si>
    <t>Vratne pripire</t>
  </si>
  <si>
    <t>Dobava in montaža vratnih pripir iz RF pločevine (pripire pri izdelavi finalnih tlakov).</t>
  </si>
  <si>
    <t>Mizarska dela</t>
  </si>
  <si>
    <t>Zunanja masivna enokrilna vrata</t>
  </si>
  <si>
    <t>Dobava in montaža zunanjih masivnih enokrilnih vrat, izdelanih po naročilu, masivna, smrekov les lakiran. Vrata so opremljena z evrostandard okovjem in vpeta v plohast lesen podboj. Vrata so dimenzije 80/210cm.</t>
  </si>
  <si>
    <t>Notranja enokrilna vrata</t>
  </si>
  <si>
    <t>Dobava in montaža notranjih enokrilnih vrat. Krilo je smrekov les, lakiran. Vrata so premljena z evrostandard okovljem in vpeta v plohast lesen podboj. Vrata so dimenzije 80/210cm.</t>
  </si>
  <si>
    <t>Pregradne stene WC-jev z vrati</t>
  </si>
  <si>
    <t>Dobava in montaža pregradnih sten s prehodnimi vrati iz bakelit plošč (npr. max plošče); stena je komplet z nosilno kovinsko podkonstrukcijo, odmik od tal je 20cm, skupna višina je 210cm. V steni so prehodna vrata širine 70cm (komplet z okovjem in cilindrično ključavnico z zasunom iz notranje strani). Stena je ustrezno vijačena in sidrana v tla in v fiksne stene. Pregradne stene so različnih dimenzij in oblik - glej sheme odprtin!</t>
  </si>
  <si>
    <t>290/210cm - 3 vrata</t>
  </si>
  <si>
    <t xml:space="preserve">140/210 </t>
  </si>
  <si>
    <t>30/210</t>
  </si>
  <si>
    <t>Leseno okno (290/60cm)</t>
  </si>
  <si>
    <t>Leseno okno (282/60cm)</t>
  </si>
  <si>
    <t>Dobava in montaža lesenih masivnih oken izdelanih po naročilu, smrekov les lakiran. Okna so po dolžini razdeljena na tri dele in opremljena z evrostandard okovjem. Odpiranje na ventus - spodnji del (okrog horizontalne osi). Zasteklitev s termopan steklom. Alu kljuka - okno dimenzije 282/60cm. glej shemo odprtin!</t>
  </si>
  <si>
    <t>Leseno okno (198/60cm)</t>
  </si>
  <si>
    <t>Leseno okno (175/125cm)</t>
  </si>
  <si>
    <t>Dobava in montaža lesenih masivnih oken izdelanih po naročilu, smrekov les lakiran. Okna so po dolžini razdeljena na dva dela in opremljena z evrostandard okovjem. Odpiranje na ventus (okrog horizontalne osi). Zasteklitev s termopan steklom. Alu kljuka - okno dimenzije 198/60cm. glej shemo odprtin!</t>
  </si>
  <si>
    <t>Dobava in montaža lesenih masivnih oken izdelanih po naročilu, smrekov les lakiran. Okna so po dolžini razdeljena na tri dele in opremljena z evrostandard okovjem. Odpiranje na ventus (okrog horizontalne osi). Zasteklitev s termopan steklom. Alu kljuka - okno dimenzije 290/60cm. glej shemo odprtin!</t>
  </si>
  <si>
    <t>Mizarska dela - skupaj: EUR:</t>
  </si>
  <si>
    <t>Dobava in izvedba lesene strešne konstrukcije objekta, sestavljena iz: trapeznih vešal sestavljenih iz razpornih tramov 16/16cm ter škarij 1x5/16cm, špirovcev 12/14cm na razdalji 80cm, komplet z ustreznim sidranjem na obodne zidove. Les je obdelan in protiglivično zaščiten. Celotna konstrukcija je v celoti skoblana. Glej shemo konstrukcije!</t>
  </si>
  <si>
    <t>Dobava in montaža letev strešne konstrukcije za pokrivanje z opečno strešno kritino (TONDACH tip strešnika vlečeni zareznik rdeč). Letvanje z letvami 5/3cm na razmaku 26,5cm. Letvanje izvesti v skladu z navodili proizvajalca, komplet z vsemi pomožnimi deli in prenosi. Vse letve so skoblane.</t>
  </si>
  <si>
    <t>Dobava in montaža letev vzdolžno na špirovce za izvedbo zračnega sloja. Minimalna višina letev - zračnega sloja je 5cm. Letvanje z letvami - morali 5/8cm. Komplet z vsemi pomožnimi deli in prenosi. Letve so skoblane.</t>
  </si>
  <si>
    <t>Izdelava hidroizolativnega cementnega premaza pred polaganjem keramike na betonske in ometane stene.</t>
  </si>
  <si>
    <t>Hidroizolativni cementni premaz</t>
  </si>
  <si>
    <t>Izdelava horizontalne talne hidroizolacije na podložnem betonu: 1x ibitol premaz, 1x izotekt V4 varjen z min. 10 cm preklopom. Hidroizolativni premaz na stiku med talno ploščo in betonsko steno in pod zidanimi stenami.</t>
  </si>
  <si>
    <t>Dobava in polaganje rezervne kritine - visokodifuzijske folije (Sd=0,02m TONDACH TUNING FOL-K). Polaganje direktno na opaž. Folijo položiti v skladu z navodili proizvajalca, komplet z vsemi pomožnimi deli in prenosi. Folijo položimo nad zaprti del objekta.</t>
  </si>
  <si>
    <t>Leseni stebri</t>
  </si>
  <si>
    <t>Dobava in montaža lesenih masivnih stebrov iz hrastovega lesa, dimenzije 25/25cm, višine 2,6m. Z jeklenim spodnjim distančnikom za fiksiranje stebra na talno AB ploščo z zaščito.</t>
  </si>
  <si>
    <t>Dobava in polaganje stenskih keramičnih ploščic na lepilo. Komplet s stičenjem stikov in fugiranjem ter vogalnimi PVC letvicami. Keramika položena do vrha betonske stene (h=2,60m). Keramiko izbere projektant.</t>
  </si>
  <si>
    <t>Kamnite okenske police - zunanje</t>
  </si>
  <si>
    <t>Dobava in polaganje zunanjih kamnitih okenskih polic - plošče dimenzije 15/3cm z odkapnim utorom in robno letvico, naravni kamen tip repen.</t>
  </si>
  <si>
    <t>Kamnita okenska polica - zunanja (175/35cm)</t>
  </si>
  <si>
    <t>Naprava revizijskega jaška iz betonske cevi fi 60 cm in betonskim pokrovom 50/50 cm, jašek globine do 1.00 m, komplet z obdelavo dna in priključkov - jaški zunanjega kanalizacijskega razvoda meteorne in fekalne vode.</t>
  </si>
  <si>
    <t>Dobava in montaža lesenih masivnih oken izdelanih po naročilu, smrekov les lakiran. Okno se odpira kot ventus z okovjem na spodnjem robu. Namesto stekla je izolativni panel. Na notranji strani je okno obloženo z inox pločevino ki služi kot razdelilna polica. Alu kljuka - okno dimenzije 175/60cm. Glej shemo odprtin!</t>
  </si>
  <si>
    <t>Dobava in polaganje zunanje kamnite okenske police - plošče dim. 175/20/3 cm z odkapnim utorom in robno letvico, naravni kamen tip repen.</t>
  </si>
  <si>
    <t>D.</t>
  </si>
  <si>
    <t>STROJNE INSTALACIJE</t>
  </si>
  <si>
    <t>E.</t>
  </si>
  <si>
    <t>ELEKTRO INSTALACIJE</t>
  </si>
  <si>
    <t>20% DDV:</t>
  </si>
  <si>
    <t>SKUPAJ</t>
  </si>
  <si>
    <t>OBJEKT - GRADBENA DELA:</t>
  </si>
  <si>
    <t>ZUNANJA UREDITEV</t>
  </si>
  <si>
    <t xml:space="preserve">Dobava in montaža lesene stropne konstrukcije v naslednji sestavi: skoblani deščični pod lepljen na OSB3 plošče privijačene na stropnike iz skoblanih smrekovih tramov debeline 14/16cm. Celotna nosilna konstrukcija je zaščitena z protiglivičnim premazom in finalnim premazom v beli barvi. Zgornji tlak se obrobi z zaključnimi letvami. </t>
  </si>
  <si>
    <t>Dobava in polaganje talnih keramičnih ploščic na lepilo, komplet s stičenjem stikov in fugiranjem. Keramiko izbere projektant.</t>
  </si>
  <si>
    <t>Travne plošče - osmice</t>
  </si>
  <si>
    <t>Tamponsko nasutje pod tlakovanjem in travnimi ploščami</t>
  </si>
  <si>
    <t>Dobava in vgradnja drenažnega tamponskega materiala pod tlakovanjem in travnimi ploščami v debelini 20 cm, s planiranjem in uvaljanjem do predpisane zbitosti.</t>
  </si>
  <si>
    <t>Tlakovanje dela dvorišča ob objektu</t>
  </si>
  <si>
    <t>Kamenje za ograditev kurišča</t>
  </si>
  <si>
    <t>Betonska podloga kurišča</t>
  </si>
  <si>
    <t>C.02</t>
  </si>
  <si>
    <t>Ekološki otok</t>
  </si>
  <si>
    <t>Izkop za talno ploščo v terenu III.-IV. Ktg.</t>
  </si>
  <si>
    <t>Ročno planiranje in utrjevanje dna izkopa</t>
  </si>
  <si>
    <t>Armatura</t>
  </si>
  <si>
    <t xml:space="preserve">Zunanja ureditev </t>
  </si>
  <si>
    <t>Izkop za talno ploščo v terenu</t>
  </si>
  <si>
    <t>Ročno planiranje in utrjevanje dna izkopa pred nasipom tamponskega materiala.</t>
  </si>
  <si>
    <t>Izdelava fasade</t>
  </si>
  <si>
    <t xml:space="preserve">Nanos lepila z poliestersko armirno mrežico, izravnalni sloj lepila in zaključni sloj silikonskega fasadnega ometa, barva in granulacija po izbiri projektanta. </t>
  </si>
  <si>
    <t>Dobava in ročno vgrajevanje tamponskega materiala pod betonsko ploščo v debelini 20 cm.</t>
  </si>
  <si>
    <t>Dobava in ročno vgrajevanje podložnega betona C12/15.</t>
  </si>
  <si>
    <t>Dobava in vgrajevanje betona v betonski zid</t>
  </si>
  <si>
    <t>Dobava in vgrajevanje podložnega betona</t>
  </si>
  <si>
    <t>Dobava in vgrajevanje tamponskega materiala</t>
  </si>
  <si>
    <t>Dobava in vgrajevanje betona v betonski zid in talno ploščo, C25/30, prereza 0,12 -0,20 m3/m1.</t>
  </si>
  <si>
    <t>Metličenje betonske površine</t>
  </si>
  <si>
    <t>Obdelava sveže betonske površine talne plošče z metlo - metličen beton.</t>
  </si>
  <si>
    <t>Dobava in vgrajevanje armaturnih palic in armaturnih mrež v zidove in talno ploščo.</t>
  </si>
  <si>
    <t>Opaž temeljne plošče</t>
  </si>
  <si>
    <t>Izdelava opaža roba temeljne plošče.</t>
  </si>
  <si>
    <t>Opaž zidov</t>
  </si>
  <si>
    <t>Izdelava dvostranskega opaža za zidove (vidni beton).</t>
  </si>
  <si>
    <t>Ekološki otok - skupaj EUR:</t>
  </si>
  <si>
    <t>Smetnjaki</t>
  </si>
  <si>
    <t>KOS</t>
  </si>
  <si>
    <t>Dobava premičnega plastičnega smetnjaka 120 l.</t>
  </si>
  <si>
    <t>Dobava in vgradnja biološke čistilne naprave 15-23 PE pohodna, z montažo čistilnega modula in mikroprocesorskega krmiljenja. (npr. SBR Fluido BlackLine 16E 60/60 z oznako KBKB6060). Vgradnja v skladu z navodili proizvajalca, komplet z izkopom gradbene jame, zasipom in vsemi pomožnimi deli in prenosi.</t>
  </si>
  <si>
    <t>Izkop za tlakovanje</t>
  </si>
  <si>
    <t>Dobava in položitev kamenja okrog betonske podloge kurišča.</t>
  </si>
  <si>
    <t>Dobava in betoniranje podložnega tlaka kurišča z betonom C20/25 debeline 10 cm, vključno z opažem robu.</t>
  </si>
  <si>
    <t>Dobava in polaganje betonskih tlakovcev med obstoječim in novim objektom na že pripravljeno tamponsko podlago vključno z peščeno podlago in fugiranjem (tlakovec po izbiri projektanta).</t>
  </si>
  <si>
    <t xml:space="preserve">Dobava in montaža travnih plošč na mestu parkirišč na že pripravljeno tamponsko podlago, vključno z zapolnitvijo in zatravitvijo. Dimenzije 600/400/100 mm, sive barve. </t>
  </si>
  <si>
    <t xml:space="preserve">Izkop terena za izvedbo tlakovanja ob objektu, parkirišč in kurišča, vključno z nakladanjem in odvozom materiala v trajno deponijo. </t>
  </si>
  <si>
    <t>Ureditev in zavarovanje gradbišča pred začetkom izvajanja del - ocena.</t>
  </si>
  <si>
    <t>Dobava in vgradnja tamponskega materiala pod temeljnim platojem objekta v debelini najprej 20 cm debelejši tampon (32/64), nato še 20 cm tampon (16/32) s planiranjem in uvaljanjem do predpisane zbitosti.</t>
  </si>
  <si>
    <t>Izvedba drenaže z drenažno cevjo fi 110 mm na podložni beton vključno z drenažnih zasipom.</t>
  </si>
  <si>
    <t>Dobava in vgrajevanje betona preseka 0.10 m3/m2, C12/15, podložni beton pod temeljno ploščo objekta.</t>
  </si>
  <si>
    <t>Podložni beton - C12/15</t>
  </si>
  <si>
    <t>Dobava in vgrajevanje betona preseka 0,20 m3/m2, C25/30, v AB temeljno ploščo objekta.</t>
  </si>
  <si>
    <t>Beton AB zidov objekta - C25/30</t>
  </si>
  <si>
    <t>Beton - temelji C25/30</t>
  </si>
  <si>
    <t>Dobava in vgrajevanje betona v AB zidove objekta, deb. 20 cm - beton C25/30.</t>
  </si>
  <si>
    <t>Dobava in vgrajevanje betona v AB nosilce in horizontalne preklade, beton C25/30.</t>
  </si>
  <si>
    <t>Beton za AB nosilce, preklade in vezi - C25/30</t>
  </si>
  <si>
    <t>Opaž AB temeljne plošče</t>
  </si>
  <si>
    <t>Opaž AB temeljne plošče objekta, višina temeljne plošče 20 cm, izvedba komplet z vsemi pomožnimi deli.</t>
  </si>
  <si>
    <t>Dvostranski opaž AB zidov objekta (deb. zidov 20 cm, komplet z vsemi pomožnimi deli.</t>
  </si>
  <si>
    <t>Naprava lahkih premičnih delovnih odrov višine do 3.50 m. Obračuna se tlorisna površina prostora objekta in nadstrešnice.</t>
  </si>
  <si>
    <t>Dobava in montaža PVC varovalne mrežice 100mm (rola 5m) tipske varovalne mrežice za ptiče. Mrežica širine 100mm se montira po celotni dolžini kapne linije in onemogoča vstop ptičem, mrčesu, zračni sloj za zračenje opeke.</t>
  </si>
  <si>
    <t>Razna nepredvidena dela in pomoč obrtnikom pri obrtno instalaterskih delih (obračun po količinah potrjenih v gradbenem dnevniku).</t>
  </si>
  <si>
    <t>UR</t>
  </si>
  <si>
    <t>Izkop terena za izvedbo AB temeljne plošče ter odvoz materiala v stalno deponijo. Globina izkopa 70 cm v kategoriji III. in IV., pod koto končanega tlaka.</t>
  </si>
  <si>
    <t>Talna keramika - kuhinja, sanitarije, shramba</t>
  </si>
  <si>
    <t>Dobava in polaganje PVC kanalizacijskih cevi fi 125 mm z delnim obbetoniranjem.</t>
  </si>
  <si>
    <t>Zasutje z materialom od izkopa</t>
  </si>
  <si>
    <t>Zasip za AB steno objekta z materialom od izkopa.</t>
  </si>
  <si>
    <t>OBJEKT OB TABORNIŠKEM DOMU NA KOVKU</t>
  </si>
  <si>
    <t>ELEKTRIČNE INSTALACIJE</t>
  </si>
  <si>
    <t xml:space="preserve">PROJEKTANTSKI POPIS S PREDIZMERAMI IN STROŠKOVNO OCENO </t>
  </si>
  <si>
    <t>REKAPITULACIJA STROŠKOV</t>
  </si>
  <si>
    <t>I.</t>
  </si>
  <si>
    <t>II.</t>
  </si>
  <si>
    <t>VODOVNI MATERIAL</t>
  </si>
  <si>
    <t>III.</t>
  </si>
  <si>
    <t>IV.</t>
  </si>
  <si>
    <t>V.</t>
  </si>
  <si>
    <t>STRELOVODNA INSTALACIJA</t>
  </si>
  <si>
    <t>VII.</t>
  </si>
  <si>
    <t>VI.</t>
  </si>
  <si>
    <t>NN PRIKLJUČEK</t>
  </si>
  <si>
    <t>s</t>
  </si>
  <si>
    <t>SKUPAJ BREZ DDV</t>
  </si>
  <si>
    <t>SVETILNA TELESA</t>
  </si>
  <si>
    <t>EM</t>
  </si>
  <si>
    <t>Kol</t>
  </si>
  <si>
    <t>EUR/EM</t>
  </si>
  <si>
    <t>Skupaj EUR</t>
  </si>
  <si>
    <t>Dobava, prevoz, zarisovanje, montaža in preizkus</t>
  </si>
  <si>
    <t>1.</t>
  </si>
  <si>
    <t>Svetilka stropna zunanja bele barve IP 65 fi 380 z elektronsko dušilko 1x36W kot naprimer DISCUS 38 (Prisma) komplet s sijalko veznim in pritrdilnim materialom</t>
  </si>
  <si>
    <t>kos</t>
  </si>
  <si>
    <t>2.</t>
  </si>
  <si>
    <t>Svetilka stropna iz Alu profila bele barve fi 400 z elektronsko dušilko 1x55W  kot naprimer INTRA LONA 1x55W EB komplet s sijalko veznim in pritrdilnim materialom</t>
  </si>
  <si>
    <t>3.</t>
  </si>
  <si>
    <t>Svetilka stropna iz Alu profila bele barve fi 300 z elektronsko dušilko 1x22W  kot naprimer INTRA LONA 300 1x22W EB komplet s sijalko veznim in pritrdilnim materialom</t>
  </si>
  <si>
    <t>4.</t>
  </si>
  <si>
    <t>Svetilka stenska (nad umivalniki)  ustreza tipu 5531 EB  1x18W INTRA s sijalko z veznim in pritrdilnim  materialom</t>
  </si>
  <si>
    <t>5.</t>
  </si>
  <si>
    <t>Svetilka stenska  bele barve kot naprimer PLUS TONDO VISA 1x18W IP65 (Prisma) komplet s sijalko veznim in pritrdilnim materialom</t>
  </si>
  <si>
    <t>6.</t>
  </si>
  <si>
    <t>IR senzor stenski 180˚</t>
  </si>
  <si>
    <t>7.</t>
  </si>
  <si>
    <t>Drobni material</t>
  </si>
  <si>
    <t>%</t>
  </si>
  <si>
    <t>SKUPAJ SVETILNA TELESA</t>
  </si>
  <si>
    <r>
      <t>Kabel FG7R  5 x 6mm</t>
    </r>
    <r>
      <rPr>
        <b/>
        <vertAlign val="superscript"/>
        <sz val="10"/>
        <color indexed="8"/>
        <rFont val="Times New Roman"/>
        <family val="1"/>
      </rPr>
      <t>2</t>
    </r>
  </si>
  <si>
    <t>m</t>
  </si>
  <si>
    <r>
      <t>Kabel  NPI 3 x 2,5mm</t>
    </r>
    <r>
      <rPr>
        <b/>
        <vertAlign val="superscript"/>
        <sz val="10"/>
        <color indexed="8"/>
        <rFont val="Times New Roman"/>
        <family val="1"/>
      </rPr>
      <t>2</t>
    </r>
  </si>
  <si>
    <r>
      <t>Kabel  NPI 3 x 1,5mm</t>
    </r>
    <r>
      <rPr>
        <b/>
        <vertAlign val="superscript"/>
        <sz val="10"/>
        <color indexed="8"/>
        <rFont val="Times New Roman"/>
        <family val="1"/>
      </rPr>
      <t>2</t>
    </r>
  </si>
  <si>
    <r>
      <t>Kabel  NPI 5 x 1,5mm</t>
    </r>
    <r>
      <rPr>
        <b/>
        <vertAlign val="superscript"/>
        <sz val="10"/>
        <color indexed="8"/>
        <rFont val="Times New Roman"/>
        <family val="1"/>
      </rPr>
      <t>2</t>
    </r>
  </si>
  <si>
    <t>Instalacijska cev P.i.c. fi 16mm</t>
  </si>
  <si>
    <t>Instalacijska cev P.i.c. fi 23mm</t>
  </si>
  <si>
    <t>Instalacijska cev P.i.c. fi 36mm</t>
  </si>
  <si>
    <t>8.</t>
  </si>
  <si>
    <t>Fleksibilna ojačana instalacijska cev P.i.c. fi 16mm</t>
  </si>
  <si>
    <t>9.</t>
  </si>
  <si>
    <t>Kabelski žleb  15mm</t>
  </si>
  <si>
    <t>10.</t>
  </si>
  <si>
    <t>PN cev fi 16 z distančniki</t>
  </si>
  <si>
    <t>11.</t>
  </si>
  <si>
    <t>Stikalo 230V,10A p/o izmenično VIMAR ali enake kvalitete</t>
  </si>
  <si>
    <t>12.</t>
  </si>
  <si>
    <t>Stikalo 230V,10A p/o navadno VIMAR ali enake kvalitete</t>
  </si>
  <si>
    <t>13.</t>
  </si>
  <si>
    <t>Stikalo 230V,16A p/os tlivko VIMAR ali enake kvalitete</t>
  </si>
  <si>
    <t>14.</t>
  </si>
  <si>
    <t>Vtičnica  16A ,  p/o, VIMAR ali enake kvalitete</t>
  </si>
  <si>
    <t>15.</t>
  </si>
  <si>
    <t>Stalna priključnica 230V, 16A p/o</t>
  </si>
  <si>
    <t>16.</t>
  </si>
  <si>
    <t xml:space="preserve">Priklop, el. radiatorjev,  bojlerja, ventilatorjev </t>
  </si>
  <si>
    <t>17.</t>
  </si>
  <si>
    <t>Izdelava kabelskih utrov za el. instalacije</t>
  </si>
  <si>
    <t>h</t>
  </si>
  <si>
    <t>18.</t>
  </si>
  <si>
    <t>19.</t>
  </si>
  <si>
    <t>Meritve električne instalacije in ozemljitev</t>
  </si>
  <si>
    <t>kpl</t>
  </si>
  <si>
    <t xml:space="preserve">SKUPAJ VODOVNI MATERIAL </t>
  </si>
  <si>
    <t>RAZDELILNIKI</t>
  </si>
  <si>
    <t>Razdelilnik  R-A1  sestavljen iz tipske podometne omare  36 mod.., opremljenn s sledečo opremo</t>
  </si>
  <si>
    <t>glavno stikalo SV325  25A</t>
  </si>
  <si>
    <t>Zaščitno  stikalo na diferenčni tok  FI68/25/0,03A</t>
  </si>
  <si>
    <t>prenapetostna zaščita PZH II/275</t>
  </si>
  <si>
    <t>Instalaciski odklopniki Etimat 1p /16, 10,A</t>
  </si>
  <si>
    <t>vrstne sponke,drobni in vezni material,  napisi, oznake, obročkanje kablov,</t>
  </si>
  <si>
    <t>enopolna shema</t>
  </si>
  <si>
    <t>kpl.</t>
  </si>
  <si>
    <t xml:space="preserve">SKUPAJ RAZDELILNIKI </t>
  </si>
  <si>
    <t xml:space="preserve"> IZENAČITVE POTENCIJALOV</t>
  </si>
  <si>
    <t>Doza za izenačitev potencialov, komplet z zbiralko in spoji</t>
  </si>
  <si>
    <t>Doza za glavno izenačitev potencialov komplet z</t>
  </si>
  <si>
    <t>zbiralko in spoji</t>
  </si>
  <si>
    <r>
      <t>Vodnik P/F35mm</t>
    </r>
    <r>
      <rPr>
        <b/>
        <vertAlign val="superscript"/>
        <sz val="10"/>
        <color indexed="8"/>
        <rFont val="Times New Roman"/>
        <family val="1"/>
      </rPr>
      <t>2</t>
    </r>
  </si>
  <si>
    <r>
      <t>Vodnik P/F 16mm</t>
    </r>
    <r>
      <rPr>
        <b/>
        <vertAlign val="superscript"/>
        <sz val="10"/>
        <color indexed="8"/>
        <rFont val="Times New Roman"/>
        <family val="1"/>
      </rPr>
      <t>2</t>
    </r>
  </si>
  <si>
    <r>
      <t>Vodnik P/F 6mm</t>
    </r>
    <r>
      <rPr>
        <b/>
        <vertAlign val="superscript"/>
        <sz val="10"/>
        <color indexed="8"/>
        <rFont val="Times New Roman"/>
        <family val="1"/>
      </rPr>
      <t>2</t>
    </r>
  </si>
  <si>
    <t>Objemke 1/2"</t>
  </si>
  <si>
    <t>Objemke 3/4"</t>
  </si>
  <si>
    <t>Spoji na kovinske mase</t>
  </si>
  <si>
    <t>Meritve in izpis merilnih protokolov</t>
  </si>
  <si>
    <t>SKUPAJ  IZENAČITEV POTENCIALOV</t>
  </si>
  <si>
    <t>Pocinkan valjanec Fe/Zn 25x4</t>
  </si>
  <si>
    <t>Valjanec Al  fi 8mm</t>
  </si>
  <si>
    <t>Strešne opore SON za Al vodnik</t>
  </si>
  <si>
    <t>Zidne opore ZON za Al vodnik</t>
  </si>
  <si>
    <t>Merilna sponka Rf (HERMI)</t>
  </si>
  <si>
    <t>Razne spojke</t>
  </si>
  <si>
    <t>Cevna objemka fi 100</t>
  </si>
  <si>
    <t>Žlebna sponka</t>
  </si>
  <si>
    <t>Mehanska zaščita VZ l=1.5 (HERMI)</t>
  </si>
  <si>
    <t>SKUPAJ  STRELOVODNA INSTALACIJA</t>
  </si>
  <si>
    <t>GRADBENI DEL ZA  NN PRIKLJUČEK</t>
  </si>
  <si>
    <t>Dobava, vgradnja, izdelava, montaža in preizkus</t>
  </si>
  <si>
    <t xml:space="preserve"> Zakoličba trase novega  NN priključka  </t>
  </si>
  <si>
    <t>Izkop kabelskega roba v terenu 4.kategorije 0,3x0,8</t>
  </si>
  <si>
    <t>Izdelava  kabelske kanalizacije z 1 x PE  cevjo fi 50mm,</t>
  </si>
  <si>
    <t xml:space="preserve">nasutje  s peskom granulacije 3÷7mm 10cm, zasutje z  izkopanim materialom,    odvoz odvečnega materiala, utrditev terena,    </t>
  </si>
  <si>
    <t>drobni material</t>
  </si>
  <si>
    <t>SKUPAJ  GRADBENI DEL ZA  NN PRIKLJUČEK</t>
  </si>
  <si>
    <t>POPIS MATERIALA IN DEL - STROJNE INSTALACIJE</t>
  </si>
  <si>
    <t>OBČINA AJDOVŠČINA</t>
  </si>
  <si>
    <t>Cesta 5. maja 6/a</t>
  </si>
  <si>
    <t>5270 Ajdovščina</t>
  </si>
  <si>
    <t>*</t>
  </si>
  <si>
    <t>Vse naprave in elementi v popisu materiala in del so navedeni samo primeroma (npr.:).</t>
  </si>
  <si>
    <t>Vse naprave in elemente se mora dobaviti z ustreznimi certifikati, atesti, garancijami, navodili…</t>
  </si>
  <si>
    <t>Pri vseh naprava je potrebno upoštevati stroške zagona, meritve in nastavitev obratovalnih količin.</t>
  </si>
  <si>
    <t>Pri vseh elementih je potrebno upoštevati spojni in tesnilni material.</t>
  </si>
  <si>
    <r>
      <t xml:space="preserve">Vsa dela na objektu se morajo izvajati v skladu z načrti ter popisi materiala in del faze </t>
    </r>
    <r>
      <rPr>
        <b/>
        <sz val="10"/>
        <rFont val="Times New Roman"/>
        <family val="1"/>
      </rPr>
      <t>PZI</t>
    </r>
    <r>
      <rPr>
        <sz val="10"/>
        <rFont val="Times New Roman"/>
        <family val="1"/>
      </rPr>
      <t>.</t>
    </r>
  </si>
  <si>
    <t>SKUPAJ:</t>
  </si>
  <si>
    <t>DDV (20%)</t>
  </si>
  <si>
    <t>SKUPAJ Z DDV</t>
  </si>
  <si>
    <t>SPLOŠNO</t>
  </si>
  <si>
    <t>Pripravljalna dela, zarisovanje, izmere…</t>
  </si>
  <si>
    <t>Prevoz materiala na gradbišče, skladiščenje na gradišču  in zavarovanje…</t>
  </si>
  <si>
    <t>Tlačni preizkusi strojnih instalacij. Vsi preizkusi se izvedejo skladno s standardi navedenimi v tehničnem poročilu.</t>
  </si>
  <si>
    <t>Zidarska dela in gradbena pomoč instalaterjem:
- vrtanje lukenj do Ø200 
- izdelava zidnih rež
- pozidave prebojev…</t>
  </si>
  <si>
    <t>VODOVOD</t>
  </si>
  <si>
    <t>Dobava in montaža: Gasilni aparat na suhi prah (ABC), komplet z nastavkom za pritrditev na zid in drobnim pritrdilnim materialom. Aparat opremljen s certifikatom USM GA z vpisanim letom veljavnosti</t>
  </si>
  <si>
    <t xml:space="preserve">npr.: </t>
  </si>
  <si>
    <t>ITPP Ribnica</t>
  </si>
  <si>
    <t xml:space="preserve">tip: </t>
  </si>
  <si>
    <t>S-6</t>
  </si>
  <si>
    <t>PRIKLOP</t>
  </si>
  <si>
    <t>Izvedba vodovodnega priključka v obstoječem vodomernem jašku na obstoječem vodovodu.</t>
  </si>
  <si>
    <t>Dobava in montaža: Pipa z notranjima navojnima priključkoma in zaporno ročico</t>
  </si>
  <si>
    <t>DN25 (pN16)</t>
  </si>
  <si>
    <t>Dobava in montaža: Krogelna pipa z navojnim priključkom in zaporno ročico ter nastavkom za gumi cev</t>
  </si>
  <si>
    <t>DN15 (pN16)</t>
  </si>
  <si>
    <t>Dobava in montaža: PE-HD polietilenska cev visoke gostote, izdelane po SIST ISO 4427 in SIST EN 12201, SRD 9, za nazivni tlak pN16 bar.
Komplet s prirobičnimi spojkami, koleni, odcepi in spojkami za kovinsko cev in armaturo.</t>
  </si>
  <si>
    <t>npr.:</t>
  </si>
  <si>
    <t>MINERVA</t>
  </si>
  <si>
    <t>tip:</t>
  </si>
  <si>
    <t>DN25 - PEHD 32×3,6 (pN16)</t>
  </si>
  <si>
    <t>NOTRANJI VODOVOD</t>
  </si>
  <si>
    <t>Dobava in montaža: Umivalnik za montažo na zid sestoječ iz: 
- umivalnik iz Inox pločevine, 
- 2× nosilna konzola za montažo na zid, 
ter drobnim pritrdilnim materialom za montažo na zid</t>
  </si>
  <si>
    <t>THERMOMAT</t>
  </si>
  <si>
    <t>LAVABI Art 2010</t>
  </si>
  <si>
    <t>B×L= 560×490 mm</t>
  </si>
  <si>
    <t>Dobava in montaža: Umivalnik za montažo na zid sestoječ iz: 
- umivalnik iz sanitarne keramike, 
- nosilna noga iz sanitarne keramike
ter drobnim pritrdilnim materialom za montažo na zid</t>
  </si>
  <si>
    <t>DOLOMITE</t>
  </si>
  <si>
    <t>GEMMA J4966</t>
  </si>
  <si>
    <t>B×L= 600×470 mm</t>
  </si>
  <si>
    <t>Dobava in montaža: Kromirana stoječa enoročna mešalna baterija z veznima cevkama, 
komplet z: 
2×kotni ventil DN15, 
1× kromiran izliv s sifonom DN32, s čepom in zapiralnim mehanizmom</t>
  </si>
  <si>
    <t>ARMAL</t>
  </si>
  <si>
    <t>ORIA 58-910-100F</t>
  </si>
  <si>
    <t>Dobava in montaža: WC školjka iz sanitarnega porcelana s talnim odtokom, komplet z:
- sedežna deska, 
- drobni pritrdilni material za montažo na tla</t>
  </si>
  <si>
    <t>GEMMA J4961</t>
  </si>
  <si>
    <t>B×L/H= 570×360/450 mm</t>
  </si>
  <si>
    <t>Dobava in montaža: Nizki izplakovalni kotliček komplet z odsesovalno in polnilno garnituro, sprožilni mehanizem, vezna cev DN50, gibka armirana vezna cev DN15, kotni ventil DN15, komplet z drobnim pritrdilnim in tesnilnim materialom</t>
  </si>
  <si>
    <t>LIV</t>
  </si>
  <si>
    <t>LAGUNA DUO 5-360-500</t>
  </si>
  <si>
    <t xml:space="preserve">Dobava in montaža: Tušna kad iz sanitarne keramike, komplet z odlivni kos s sifonskim lokom DN32, kromirana izlivna rozeta  </t>
  </si>
  <si>
    <t>SWIM J3391</t>
  </si>
  <si>
    <t>B×B/H= 1000×800/90 mm</t>
  </si>
  <si>
    <t>Dobava in montaža: Zidna tušna enoročna mešalna bateija, komplet s pršno glavo, gumi armirano opleteno vezno cevjo, držalomn za pršno glavo, kromiranima rozetama, ter drobnim pritrdilnim in tesnilnim materialom</t>
  </si>
  <si>
    <t>ORIA 58-955-130</t>
  </si>
  <si>
    <t>Dobava in montaža: Stoječa enoročna mešalna baterija z veznima cevkama in dolgim izpustom, komplet z 2×kotni ventil DN15, 2×odliv za dvojno pomivalno korito, priključek za pomivalni stroj, sifon DN32.
POMIVALNO KORITO V OPREMI KUHINJE!</t>
  </si>
  <si>
    <t>ORIA 58-940-100</t>
  </si>
  <si>
    <t>Dobava in montaža: Kromirana zidna pipa DN15, z navojnim priključkom DN15 za gibko cev (pralni, pomivalni stroj…).</t>
  </si>
  <si>
    <t>56-200-400</t>
  </si>
  <si>
    <t>Dobava in montaža: Dobava in montaža ogledalo s kromiranimi držali, komplet z drobnim pritrdilnim materialom za montažo na zid.</t>
  </si>
  <si>
    <t>L×B= 600×400 mm</t>
  </si>
  <si>
    <t>Dobava in montaža: Medeninasto kromirano držalo za  brisače, komplet z drobnim pritrdilnim materialom za montažo na zid</t>
  </si>
  <si>
    <t>793-04-0202-0</t>
  </si>
  <si>
    <t>Dobava in montaža: Medeninasto kromirano držalo za toaletni papir, komplet z drobnim pritrdilnim materialom za montažo na zid</t>
  </si>
  <si>
    <t>793-10-0201-0</t>
  </si>
  <si>
    <t>Dobava in montaža: Grelnik sanitarne vode, za montažo na steno, sestoječ iz: bojler iz emajlirane pločevine, električni grelec, negorljiva izolacija, z vsemi priključki po načrtu. Komplet z dvojnim (delovnim in varnostnim) potopnim termostatom električnega grelca.</t>
  </si>
  <si>
    <t>GORENJE TIKI</t>
  </si>
  <si>
    <t>TGR 80</t>
  </si>
  <si>
    <t>V= 80 l</t>
  </si>
  <si>
    <t>P= 2,0 kW (230 V)</t>
  </si>
  <si>
    <t>Dobava in montaža: Varnostni sklop bojlerja sestoječ iz: vzmetni izpustni ventil in nepovratni ventil z navojnim priključkom, za sanitarno vodo, s tlakom odpiranja (p,max= 6 bar)</t>
  </si>
  <si>
    <t>KOVINA</t>
  </si>
  <si>
    <t xml:space="preserve">Dobava in montaža: Kotni ventil s kromirano kapo in rozeto </t>
  </si>
  <si>
    <t xml:space="preserve">Dobava in montaža: Podometna prehodna  pipa s kromirano kapo in rozeto </t>
  </si>
  <si>
    <t>Dobava in montaža: Krogelna pipa z notranjima navojnima priključkoma in zaporno ročico</t>
  </si>
  <si>
    <t xml:space="preserve">DN15 (pN16) </t>
  </si>
  <si>
    <t>Dobava in montaža: Večplastna cev v roli iz zamreženega polietilena z aluminijastim sredjim slojem (PEx-Al-PEx), izdelane po DVGW U-327. 
Komplet s "PRESS" fazonskim kosi (T kosi, T reducirani kosi, kolena, spokje za jekleno cev...)</t>
  </si>
  <si>
    <t>UNIPIPE - za sanitarno vodo</t>
  </si>
  <si>
    <t>PE Ø18×2</t>
  </si>
  <si>
    <t>PE Ø25×2,5</t>
  </si>
  <si>
    <t>Dobava in montaža: Parozaporna izolacija iz ekspandiranega polimera,  odpornost na ogenj DIN4102-B1, cevaste oblike, difuzijska upornost (mi &gt; 7000), komplet z lepilom in samolepilnimi trakovi. 
Debelina 9 mm</t>
  </si>
  <si>
    <t>K-FLEX</t>
  </si>
  <si>
    <t>ST9 × 22 (DN15)</t>
  </si>
  <si>
    <t>ST9 × 28 (DN20)</t>
  </si>
  <si>
    <t>Dobava in montaža: Odtočna kanalizacijske cevi iz plipropilena - PP, z čašastim priključkom, po DIN 19560, komplet s fazonskimi kosi (kolena, odcepi, redukcije, čistilni kosi, priključki za sifone, ...) ter s tesnili in pritrdilnim materialom</t>
  </si>
  <si>
    <t>POLOPLAST</t>
  </si>
  <si>
    <t>POLO-KAL NG</t>
  </si>
  <si>
    <t>Ø110</t>
  </si>
  <si>
    <t>Ø75</t>
  </si>
  <si>
    <t>Ø50</t>
  </si>
  <si>
    <t>Dobava in montaža: Talni sifon pretočni</t>
  </si>
  <si>
    <t>art. 5-200-050</t>
  </si>
  <si>
    <t>Dobava in montaža: Zidni sifon za pralni stroj</t>
  </si>
  <si>
    <t>art. 5-223-100</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</si>
  <si>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</si>
  <si>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kg</t>
  </si>
  <si>
    <t>Dezinfekcija cevi mrzle in tople vode</t>
  </si>
  <si>
    <t>VENTILACIJA</t>
  </si>
  <si>
    <t>Dobava in montaža:: Stenski odovni ventilator z "TIMER" sestoječ iz: ohišje iz UV odporne plastike, radialni ventilatrski rotor, elektromotor in krmilnik s časovnim programatorjem, komplet z drobnim pritrdilnim materialom za montažo na zid</t>
  </si>
  <si>
    <t xml:space="preserve"> S&amp;P</t>
  </si>
  <si>
    <t>Ariett L I</t>
  </si>
  <si>
    <t>P= 20 W (230 V)</t>
  </si>
  <si>
    <t>Dobava in montaža: Okrogli prezračevalni "Spiro" kanal iz pocinkane pločevine, komplet s oblikovnimi kosi (kolena, čepi, odcepi, redukcije, spojnimi kosi...) ter z drobnim pritrdilnim materialom. Debelina 0,5 mm.</t>
  </si>
  <si>
    <t>PICHLER</t>
  </si>
  <si>
    <t>SR - 100</t>
  </si>
  <si>
    <t>Dobava in montaža: Aluminijasta okrogla rešetka, komplet z  drobnim materialom za pritrditev na zid.</t>
  </si>
  <si>
    <t>IMP Klima</t>
  </si>
  <si>
    <t>OZR-1</t>
  </si>
  <si>
    <r>
      <rPr>
        <sz val="10"/>
        <rFont val="Calibri"/>
        <family val="2"/>
      </rPr>
      <t>Ø</t>
    </r>
    <r>
      <rPr>
        <sz val="10"/>
        <rFont val="Arial CE"/>
        <family val="0"/>
      </rPr>
      <t xml:space="preserve"> 160 mm</t>
    </r>
  </si>
  <si>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 prirobnicami s tesnilnim in pritrdilnim materailom</t>
  </si>
  <si>
    <t>ZUNANJA UREDITEV in EKOLOŠKI OTOK</t>
  </si>
</sst>
</file>

<file path=xl/styles.xml><?xml version="1.0" encoding="utf-8"?>
<styleSheet xmlns="http://schemas.openxmlformats.org/spreadsheetml/2006/main">
  <numFmts count="2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 &quot;SIT&quot;"/>
    <numFmt numFmtId="174" formatCode="#,##0.00\ _S_I_T"/>
    <numFmt numFmtId="175" formatCode="#,##0.00_ ;\-#,##0.00\ "/>
    <numFmt numFmtId="176" formatCode="d/\ mmmm\,\ yyyy"/>
    <numFmt numFmtId="177" formatCode="dd/\ mm/\ yyyy"/>
    <numFmt numFmtId="178" formatCode="dd\.mm\.\ yyyy"/>
    <numFmt numFmtId="179" formatCode="#,##0.00\ "/>
    <numFmt numFmtId="180" formatCode="dd\.\ mm\.\ yyyy"/>
    <numFmt numFmtId="181" formatCode="dd/mm/\ yyyy"/>
    <numFmt numFmtId="182" formatCode="#,##0.00\ [$€-1]"/>
    <numFmt numFmtId="183" formatCode="#,##0.00\ &quot;€&quot;"/>
    <numFmt numFmtId="184" formatCode="000"/>
  </numFmts>
  <fonts count="78">
    <font>
      <sz val="10"/>
      <name val="Arial CE"/>
      <family val="0"/>
    </font>
    <font>
      <b/>
      <sz val="10"/>
      <name val="Arial CE"/>
      <family val="2"/>
    </font>
    <font>
      <b/>
      <sz val="12"/>
      <name val="Arial CE"/>
      <family val="2"/>
    </font>
    <font>
      <sz val="12"/>
      <name val="Arial CE"/>
      <family val="2"/>
    </font>
    <font>
      <i/>
      <sz val="11"/>
      <name val="Arial CE"/>
      <family val="2"/>
    </font>
    <font>
      <b/>
      <u val="singleAccounting"/>
      <sz val="10"/>
      <name val="Arial CE"/>
      <family val="2"/>
    </font>
    <font>
      <b/>
      <u val="singleAccounting"/>
      <sz val="12"/>
      <name val="Arial CE"/>
      <family val="2"/>
    </font>
    <font>
      <sz val="8"/>
      <name val="Tahoma"/>
      <family val="0"/>
    </font>
    <font>
      <i/>
      <sz val="10"/>
      <name val="Arial CE"/>
      <family val="2"/>
    </font>
    <font>
      <u val="single"/>
      <sz val="10"/>
      <color indexed="12"/>
      <name val="Arial CE"/>
      <family val="0"/>
    </font>
    <font>
      <u val="single"/>
      <sz val="10"/>
      <color indexed="36"/>
      <name val="Arial CE"/>
      <family val="0"/>
    </font>
    <font>
      <b/>
      <sz val="11"/>
      <name val="Arial CE"/>
      <family val="2"/>
    </font>
    <font>
      <b/>
      <sz val="16"/>
      <name val="Arial CE"/>
      <family val="0"/>
    </font>
    <font>
      <b/>
      <sz val="16"/>
      <name val="Albertus Extra Bold"/>
      <family val="2"/>
    </font>
    <font>
      <sz val="12"/>
      <name val="Times New Roman"/>
      <family val="1"/>
    </font>
    <font>
      <sz val="10"/>
      <name val="Times New Roman"/>
      <family val="1"/>
    </font>
    <font>
      <b/>
      <sz val="12"/>
      <name val="Times New Roman"/>
      <family val="1"/>
    </font>
    <font>
      <b/>
      <sz val="14"/>
      <name val="Arial CE"/>
      <family val="2"/>
    </font>
    <font>
      <b/>
      <u val="single"/>
      <sz val="12"/>
      <name val="Arial CE"/>
      <family val="2"/>
    </font>
    <font>
      <sz val="11"/>
      <name val="Arial CE"/>
      <family val="2"/>
    </font>
    <font>
      <sz val="10"/>
      <color indexed="10"/>
      <name val="Arial CE"/>
      <family val="2"/>
    </font>
    <font>
      <b/>
      <sz val="12"/>
      <color indexed="10"/>
      <name val="Arial CE"/>
      <family val="2"/>
    </font>
    <font>
      <b/>
      <sz val="10"/>
      <color indexed="10"/>
      <name val="Arial CE"/>
      <family val="2"/>
    </font>
    <font>
      <sz val="12"/>
      <color indexed="10"/>
      <name val="Arial CE"/>
      <family val="2"/>
    </font>
    <font>
      <b/>
      <sz val="16"/>
      <color indexed="10"/>
      <name val="Arial CE"/>
      <family val="0"/>
    </font>
    <font>
      <sz val="12"/>
      <color indexed="10"/>
      <name val="Times New Roman"/>
      <family val="1"/>
    </font>
    <font>
      <sz val="10"/>
      <color indexed="53"/>
      <name val="Arial CE"/>
      <family val="2"/>
    </font>
    <font>
      <b/>
      <sz val="10"/>
      <color indexed="53"/>
      <name val="Arial CE"/>
      <family val="2"/>
    </font>
    <font>
      <b/>
      <sz val="12"/>
      <color indexed="53"/>
      <name val="Arial CE"/>
      <family val="2"/>
    </font>
    <font>
      <sz val="12"/>
      <color indexed="53"/>
      <name val="Arial CE"/>
      <family val="2"/>
    </font>
    <font>
      <sz val="12"/>
      <name val="Arial"/>
      <family val="2"/>
    </font>
    <font>
      <sz val="10"/>
      <name val="Arial"/>
      <family val="2"/>
    </font>
    <font>
      <sz val="10"/>
      <color indexed="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Arial CE"/>
      <family val="0"/>
    </font>
    <font>
      <b/>
      <sz val="14"/>
      <color indexed="10"/>
      <name val="Arial CE"/>
      <family val="0"/>
    </font>
    <font>
      <b/>
      <sz val="14"/>
      <name val="Albertus Extra Bold"/>
      <family val="2"/>
    </font>
    <font>
      <b/>
      <sz val="12"/>
      <name val="Albertus Extra Bold"/>
      <family val="2"/>
    </font>
    <font>
      <b/>
      <sz val="9"/>
      <color indexed="8"/>
      <name val="Times New Roman"/>
      <family val="1"/>
    </font>
    <font>
      <b/>
      <sz val="9"/>
      <name val="Arial"/>
      <family val="2"/>
    </font>
    <font>
      <b/>
      <sz val="9"/>
      <color indexed="14"/>
      <name val="Arial CE"/>
      <family val="2"/>
    </font>
    <font>
      <b/>
      <sz val="10"/>
      <color indexed="8"/>
      <name val="Times New Roman"/>
      <family val="1"/>
    </font>
    <font>
      <b/>
      <sz val="10"/>
      <color indexed="8"/>
      <name val="Arial"/>
      <family val="2"/>
    </font>
    <font>
      <b/>
      <sz val="9"/>
      <color indexed="8"/>
      <name val="Arial"/>
      <family val="2"/>
    </font>
    <font>
      <b/>
      <sz val="9"/>
      <color indexed="14"/>
      <name val="Arial"/>
      <family val="2"/>
    </font>
    <font>
      <b/>
      <sz val="11"/>
      <color indexed="14"/>
      <name val="Arial"/>
      <family val="2"/>
    </font>
    <font>
      <b/>
      <vertAlign val="superscript"/>
      <sz val="10"/>
      <color indexed="8"/>
      <name val="Times New Roman"/>
      <family val="1"/>
    </font>
    <font>
      <b/>
      <sz val="10"/>
      <color indexed="8"/>
      <name val="Arial CE"/>
      <family val="2"/>
    </font>
    <font>
      <sz val="10"/>
      <color indexed="8"/>
      <name val="Arial CE"/>
      <family val="0"/>
    </font>
    <font>
      <sz val="10"/>
      <color indexed="8"/>
      <name val="Arial"/>
      <family val="2"/>
    </font>
    <font>
      <sz val="8"/>
      <name val="Arial CE"/>
      <family val="0"/>
    </font>
    <font>
      <b/>
      <sz val="10"/>
      <name val="Times New Roman"/>
      <family val="1"/>
    </font>
    <font>
      <sz val="8.5"/>
      <color indexed="10"/>
      <name val="Times New Roman"/>
      <family val="1"/>
    </font>
    <font>
      <sz val="10"/>
      <color indexed="10"/>
      <name val="Times New Roman"/>
      <family val="1"/>
    </font>
    <font>
      <sz val="8.5"/>
      <name val="MS Serif"/>
      <family val="1"/>
    </font>
    <font>
      <sz val="8.5"/>
      <color indexed="10"/>
      <name val="MS Serif"/>
      <family val="1"/>
    </font>
    <font>
      <sz val="10"/>
      <name val="Calibri"/>
      <family val="2"/>
    </font>
    <font>
      <sz val="8.5"/>
      <name val="Times New Roman"/>
      <family val="1"/>
    </font>
    <font>
      <b/>
      <sz val="8.5"/>
      <name val="Times New Roman"/>
      <family val="1"/>
    </font>
    <font>
      <b/>
      <sz val="8.5"/>
      <name val="MS Serif"/>
      <family val="1"/>
    </font>
    <font>
      <b/>
      <sz val="8"/>
      <name val="Arial C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5"/>
        <bgColor indexed="64"/>
      </patternFill>
    </fill>
  </fills>
  <borders count="1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38" fillId="4" borderId="0" applyNumberFormat="0" applyBorder="0" applyAlignment="0" applyProtection="0"/>
    <xf numFmtId="0" fontId="9" fillId="0" borderId="0" applyNumberFormat="0" applyFill="0" applyBorder="0" applyAlignment="0" applyProtection="0"/>
    <xf numFmtId="0" fontId="42" fillId="16"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40" fillId="17" borderId="0" applyNumberFormat="0" applyBorder="0" applyAlignment="0" applyProtection="0"/>
    <xf numFmtId="0" fontId="15" fillId="0" borderId="0">
      <alignment/>
      <protection/>
    </xf>
    <xf numFmtId="0" fontId="10"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4" fillId="0" borderId="6" applyNumberFormat="0" applyFill="0" applyAlignment="0" applyProtection="0"/>
    <xf numFmtId="0" fontId="45" fillId="23" borderId="7" applyNumberFormat="0" applyAlignment="0" applyProtection="0"/>
    <xf numFmtId="0" fontId="43" fillId="16" borderId="8" applyNumberFormat="0" applyAlignment="0" applyProtection="0"/>
    <xf numFmtId="0" fontId="39"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7" borderId="8" applyNumberFormat="0" applyAlignment="0" applyProtection="0"/>
    <xf numFmtId="0" fontId="48" fillId="0" borderId="9" applyNumberFormat="0" applyFill="0" applyAlignment="0" applyProtection="0"/>
  </cellStyleXfs>
  <cellXfs count="45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xf>
    <xf numFmtId="1" fontId="2" fillId="0" borderId="0" xfId="0" applyNumberFormat="1" applyFont="1" applyAlignment="1">
      <alignment horizontal="center"/>
    </xf>
    <xf numFmtId="174" fontId="0" fillId="0" borderId="0" xfId="0" applyNumberFormat="1" applyAlignment="1">
      <alignment/>
    </xf>
    <xf numFmtId="4" fontId="0" fillId="0" borderId="0" xfId="0" applyNumberFormat="1" applyAlignment="1">
      <alignment/>
    </xf>
    <xf numFmtId="0" fontId="0" fillId="0" borderId="0" xfId="0" applyAlignment="1">
      <alignment vertical="center"/>
    </xf>
    <xf numFmtId="1" fontId="4" fillId="0" borderId="0" xfId="0" applyNumberFormat="1" applyFont="1" applyAlignment="1">
      <alignment/>
    </xf>
    <xf numFmtId="0" fontId="4" fillId="0" borderId="0" xfId="0" applyFont="1" applyAlignment="1">
      <alignment/>
    </xf>
    <xf numFmtId="4"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2" fillId="0" borderId="10" xfId="0" applyFont="1" applyBorder="1" applyAlignment="1">
      <alignment vertical="center"/>
    </xf>
    <xf numFmtId="4" fontId="2" fillId="0" borderId="10" xfId="0" applyNumberFormat="1" applyFont="1" applyFill="1" applyBorder="1" applyAlignment="1">
      <alignment vertical="center"/>
    </xf>
    <xf numFmtId="43" fontId="2" fillId="0" borderId="0" xfId="0" applyNumberFormat="1" applyFont="1" applyFill="1" applyAlignment="1">
      <alignment vertical="center"/>
    </xf>
    <xf numFmtId="174" fontId="2" fillId="0" borderId="0" xfId="0" applyNumberFormat="1" applyFont="1" applyFill="1" applyAlignment="1">
      <alignment vertical="center"/>
    </xf>
    <xf numFmtId="43"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4" fontId="2" fillId="0" borderId="0" xfId="0" applyNumberFormat="1" applyFont="1" applyFill="1" applyBorder="1" applyAlignment="1">
      <alignment vertical="center"/>
    </xf>
    <xf numFmtId="4" fontId="1" fillId="0" borderId="0" xfId="0" applyNumberFormat="1" applyFont="1" applyAlignment="1">
      <alignment horizontal="right"/>
    </xf>
    <xf numFmtId="0" fontId="0" fillId="0" borderId="0" xfId="0" applyNumberFormat="1" applyFont="1" applyBorder="1" applyAlignment="1">
      <alignment horizontal="justify" vertical="top" wrapText="1"/>
    </xf>
    <xf numFmtId="179" fontId="1" fillId="0" borderId="0" xfId="0" applyNumberFormat="1" applyFont="1" applyAlignment="1">
      <alignment horizontal="right"/>
    </xf>
    <xf numFmtId="179" fontId="0" fillId="0" borderId="0" xfId="0" applyNumberFormat="1" applyFont="1" applyBorder="1" applyAlignment="1">
      <alignment vertical="top"/>
    </xf>
    <xf numFmtId="179" fontId="0" fillId="0" borderId="0" xfId="0" applyNumberFormat="1" applyFont="1" applyBorder="1" applyAlignment="1">
      <alignment horizontal="justify" vertical="top" wrapText="1"/>
    </xf>
    <xf numFmtId="179" fontId="0" fillId="0" borderId="0" xfId="0" applyNumberFormat="1" applyFont="1" applyBorder="1" applyAlignment="1">
      <alignment horizontal="justify" vertical="top"/>
    </xf>
    <xf numFmtId="0" fontId="0" fillId="24" borderId="0" xfId="0" applyFill="1" applyAlignment="1">
      <alignment/>
    </xf>
    <xf numFmtId="0" fontId="1" fillId="24" borderId="0" xfId="0" applyFont="1" applyFill="1" applyAlignment="1">
      <alignment/>
    </xf>
    <xf numFmtId="4" fontId="0" fillId="24" borderId="0" xfId="0" applyNumberFormat="1" applyFill="1" applyAlignment="1">
      <alignment/>
    </xf>
    <xf numFmtId="174" fontId="0" fillId="24" borderId="0" xfId="0" applyNumberFormat="1" applyFill="1" applyAlignment="1">
      <alignment/>
    </xf>
    <xf numFmtId="0" fontId="1" fillId="0" borderId="0" xfId="0" applyFont="1" applyAlignment="1">
      <alignment horizontal="right"/>
    </xf>
    <xf numFmtId="0" fontId="0" fillId="24" borderId="0" xfId="0" applyFont="1" applyFill="1" applyAlignment="1">
      <alignment/>
    </xf>
    <xf numFmtId="0" fontId="0" fillId="0" borderId="0" xfId="0" applyFont="1" applyAlignment="1">
      <alignment horizontal="justify" vertical="top" wrapText="1"/>
    </xf>
    <xf numFmtId="1" fontId="0" fillId="24" borderId="0" xfId="0" applyNumberFormat="1" applyFont="1" applyFill="1" applyAlignment="1">
      <alignment horizontal="center" vertical="top"/>
    </xf>
    <xf numFmtId="179" fontId="0" fillId="24" borderId="0" xfId="0" applyNumberFormat="1" applyFont="1" applyFill="1" applyAlignment="1">
      <alignment/>
    </xf>
    <xf numFmtId="4" fontId="0" fillId="24" borderId="0" xfId="0" applyNumberFormat="1" applyFont="1" applyFill="1" applyAlignment="1" applyProtection="1">
      <alignment horizontal="right"/>
      <protection hidden="1"/>
    </xf>
    <xf numFmtId="1" fontId="0" fillId="0" borderId="0" xfId="0" applyNumberFormat="1" applyFont="1" applyAlignment="1">
      <alignment horizontal="center" vertical="top"/>
    </xf>
    <xf numFmtId="0" fontId="0" fillId="0" borderId="0" xfId="0" applyFont="1" applyAlignment="1">
      <alignment/>
    </xf>
    <xf numFmtId="179" fontId="0" fillId="0" borderId="0" xfId="0" applyNumberFormat="1" applyFont="1" applyAlignment="1">
      <alignment/>
    </xf>
    <xf numFmtId="4" fontId="0" fillId="0" borderId="0" xfId="0" applyNumberFormat="1" applyFont="1" applyAlignment="1">
      <alignment horizontal="right"/>
    </xf>
    <xf numFmtId="1" fontId="3" fillId="0" borderId="0" xfId="0" applyNumberFormat="1" applyFont="1" applyAlignment="1">
      <alignment horizontal="center"/>
    </xf>
    <xf numFmtId="0" fontId="3" fillId="0" borderId="0" xfId="0" applyFont="1" applyAlignment="1">
      <alignment/>
    </xf>
    <xf numFmtId="179" fontId="0" fillId="0" borderId="0" xfId="0" applyNumberFormat="1" applyFont="1" applyAlignment="1">
      <alignment horizontal="right"/>
    </xf>
    <xf numFmtId="0" fontId="8" fillId="0" borderId="0" xfId="0" applyFont="1" applyAlignment="1">
      <alignment/>
    </xf>
    <xf numFmtId="2" fontId="0" fillId="0" borderId="0" xfId="0" applyNumberFormat="1" applyFont="1" applyAlignment="1">
      <alignment/>
    </xf>
    <xf numFmtId="0" fontId="1" fillId="24" borderId="10" xfId="0" applyFont="1" applyFill="1" applyBorder="1" applyAlignment="1">
      <alignment/>
    </xf>
    <xf numFmtId="0" fontId="1" fillId="0" borderId="10" xfId="0" applyFont="1" applyBorder="1" applyAlignment="1">
      <alignment/>
    </xf>
    <xf numFmtId="179" fontId="1" fillId="0" borderId="10" xfId="0" applyNumberFormat="1" applyFont="1" applyBorder="1" applyAlignment="1">
      <alignment horizontal="right"/>
    </xf>
    <xf numFmtId="4" fontId="1" fillId="0" borderId="10" xfId="0" applyNumberFormat="1" applyFont="1" applyBorder="1" applyAlignment="1">
      <alignment horizontal="right"/>
    </xf>
    <xf numFmtId="0" fontId="1" fillId="0" borderId="10" xfId="0" applyFont="1" applyBorder="1" applyAlignment="1">
      <alignment horizontal="right"/>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center"/>
    </xf>
    <xf numFmtId="174" fontId="12" fillId="0" borderId="0" xfId="0" applyNumberFormat="1" applyFont="1" applyAlignment="1">
      <alignment/>
    </xf>
    <xf numFmtId="43" fontId="0" fillId="0" borderId="0" xfId="0" applyNumberFormat="1" applyFont="1" applyAlignment="1">
      <alignment/>
    </xf>
    <xf numFmtId="43" fontId="11" fillId="0" borderId="10" xfId="0" applyNumberFormat="1" applyFont="1" applyFill="1" applyBorder="1" applyAlignment="1">
      <alignment vertical="center"/>
    </xf>
    <xf numFmtId="0" fontId="15" fillId="0" borderId="0" xfId="0" applyFont="1" applyAlignment="1">
      <alignment/>
    </xf>
    <xf numFmtId="0" fontId="14" fillId="0" borderId="0" xfId="0" applyFont="1" applyAlignment="1">
      <alignment vertical="center"/>
    </xf>
    <xf numFmtId="0" fontId="2" fillId="0" borderId="0" xfId="0" applyFont="1" applyAlignment="1">
      <alignment/>
    </xf>
    <xf numFmtId="0" fontId="17" fillId="0" borderId="0" xfId="0" applyFont="1" applyAlignment="1">
      <alignment horizontal="center"/>
    </xf>
    <xf numFmtId="0" fontId="18" fillId="0" borderId="0" xfId="0" applyFont="1" applyAlignment="1">
      <alignment/>
    </xf>
    <xf numFmtId="1" fontId="20" fillId="0" borderId="0" xfId="0" applyNumberFormat="1" applyFont="1" applyAlignment="1">
      <alignment horizontal="center" vertical="top"/>
    </xf>
    <xf numFmtId="0" fontId="20" fillId="0" borderId="0" xfId="0" applyFont="1" applyAlignment="1">
      <alignment/>
    </xf>
    <xf numFmtId="179" fontId="20" fillId="0" borderId="0" xfId="0" applyNumberFormat="1" applyFont="1" applyAlignment="1">
      <alignment/>
    </xf>
    <xf numFmtId="4" fontId="20" fillId="0" borderId="0" xfId="0" applyNumberFormat="1" applyFont="1" applyAlignment="1">
      <alignment horizontal="right"/>
    </xf>
    <xf numFmtId="0" fontId="20" fillId="0" borderId="0" xfId="0" applyFont="1" applyAlignment="1">
      <alignment/>
    </xf>
    <xf numFmtId="1"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79" fontId="22" fillId="0" borderId="0" xfId="0" applyNumberFormat="1" applyFont="1" applyAlignment="1">
      <alignment horizontal="right"/>
    </xf>
    <xf numFmtId="4" fontId="22" fillId="0" borderId="0" xfId="0" applyNumberFormat="1" applyFont="1" applyAlignment="1">
      <alignment horizontal="right"/>
    </xf>
    <xf numFmtId="0" fontId="22" fillId="0" borderId="0" xfId="0" applyFont="1" applyAlignment="1">
      <alignment horizontal="right"/>
    </xf>
    <xf numFmtId="1" fontId="23" fillId="0" borderId="0" xfId="0" applyNumberFormat="1" applyFont="1" applyAlignment="1">
      <alignment horizontal="center"/>
    </xf>
    <xf numFmtId="0" fontId="23" fillId="0" borderId="0" xfId="0" applyFont="1" applyAlignment="1">
      <alignment/>
    </xf>
    <xf numFmtId="0" fontId="20" fillId="0" borderId="0" xfId="0" applyNumberFormat="1" applyFont="1" applyBorder="1" applyAlignment="1">
      <alignment horizontal="justify" vertical="top" wrapText="1"/>
    </xf>
    <xf numFmtId="2" fontId="20" fillId="0" borderId="0" xfId="0" applyNumberFormat="1" applyFont="1" applyAlignment="1">
      <alignment/>
    </xf>
    <xf numFmtId="179" fontId="20" fillId="0" borderId="0" xfId="0" applyNumberFormat="1" applyFont="1" applyAlignment="1">
      <alignment horizontal="right"/>
    </xf>
    <xf numFmtId="179" fontId="20" fillId="0" borderId="0" xfId="0" applyNumberFormat="1" applyFont="1" applyBorder="1" applyAlignment="1">
      <alignment horizontal="justify" vertical="top"/>
    </xf>
    <xf numFmtId="4" fontId="22" fillId="0" borderId="10" xfId="0" applyNumberFormat="1" applyFont="1" applyBorder="1" applyAlignment="1">
      <alignment horizontal="right"/>
    </xf>
    <xf numFmtId="0" fontId="22" fillId="0" borderId="10" xfId="0" applyFont="1" applyBorder="1" applyAlignment="1">
      <alignment horizontal="right"/>
    </xf>
    <xf numFmtId="179" fontId="20" fillId="0" borderId="0" xfId="0" applyNumberFormat="1" applyFont="1" applyBorder="1" applyAlignment="1">
      <alignment horizontal="justify" vertical="top" wrapText="1"/>
    </xf>
    <xf numFmtId="0" fontId="20" fillId="0" borderId="0" xfId="0" applyFont="1" applyAlignment="1">
      <alignment horizontal="justify" vertical="top" wrapText="1"/>
    </xf>
    <xf numFmtId="0" fontId="20" fillId="0" borderId="0" xfId="0" applyFont="1" applyAlignment="1">
      <alignment/>
    </xf>
    <xf numFmtId="4" fontId="20" fillId="0" borderId="0" xfId="0" applyNumberFormat="1" applyFont="1" applyAlignment="1">
      <alignment/>
    </xf>
    <xf numFmtId="0" fontId="24"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0" fillId="0" borderId="0" xfId="0" applyFont="1" applyAlignment="1">
      <alignment/>
    </xf>
    <xf numFmtId="4" fontId="0" fillId="0" borderId="0" xfId="0" applyNumberFormat="1" applyFont="1" applyAlignment="1">
      <alignment/>
    </xf>
    <xf numFmtId="174" fontId="0" fillId="0" borderId="0" xfId="0" applyNumberFormat="1" applyFont="1" applyAlignment="1">
      <alignment/>
    </xf>
    <xf numFmtId="43" fontId="0" fillId="0" borderId="0" xfId="0" applyNumberFormat="1" applyFont="1" applyAlignment="1">
      <alignment/>
    </xf>
    <xf numFmtId="174" fontId="0" fillId="0" borderId="0" xfId="0" applyNumberFormat="1" applyFont="1" applyFill="1" applyAlignment="1">
      <alignment vertical="center"/>
    </xf>
    <xf numFmtId="43" fontId="0" fillId="0" borderId="0" xfId="0" applyNumberFormat="1" applyFont="1" applyAlignment="1">
      <alignment vertical="center"/>
    </xf>
    <xf numFmtId="43" fontId="0" fillId="0" borderId="0" xfId="0" applyNumberFormat="1" applyFont="1" applyFill="1" applyAlignment="1">
      <alignment vertical="center"/>
    </xf>
    <xf numFmtId="1" fontId="26" fillId="0" borderId="0" xfId="0" applyNumberFormat="1" applyFont="1" applyAlignment="1">
      <alignment horizontal="center" vertical="top"/>
    </xf>
    <xf numFmtId="0" fontId="26" fillId="0" borderId="0" xfId="0" applyFont="1" applyAlignment="1">
      <alignment/>
    </xf>
    <xf numFmtId="0" fontId="26" fillId="24" borderId="0" xfId="0" applyFont="1" applyFill="1" applyAlignment="1">
      <alignment/>
    </xf>
    <xf numFmtId="179" fontId="26" fillId="0" borderId="0" xfId="0" applyNumberFormat="1" applyFont="1" applyAlignment="1">
      <alignment/>
    </xf>
    <xf numFmtId="4" fontId="26" fillId="0" borderId="0" xfId="0" applyNumberFormat="1" applyFont="1" applyAlignment="1">
      <alignment horizontal="right"/>
    </xf>
    <xf numFmtId="1" fontId="28" fillId="0" borderId="0" xfId="0" applyNumberFormat="1" applyFont="1" applyAlignment="1">
      <alignment horizontal="center"/>
    </xf>
    <xf numFmtId="0" fontId="28" fillId="0" borderId="0" xfId="0" applyFont="1" applyAlignment="1">
      <alignment/>
    </xf>
    <xf numFmtId="0" fontId="27" fillId="0" borderId="0" xfId="0" applyFont="1" applyAlignment="1">
      <alignment/>
    </xf>
    <xf numFmtId="179" fontId="27" fillId="0" borderId="0" xfId="0" applyNumberFormat="1" applyFont="1" applyAlignment="1">
      <alignment horizontal="right"/>
    </xf>
    <xf numFmtId="4" fontId="27" fillId="0" borderId="0" xfId="0" applyNumberFormat="1" applyFont="1" applyAlignment="1">
      <alignment horizontal="right"/>
    </xf>
    <xf numFmtId="0" fontId="27" fillId="0" borderId="0" xfId="0" applyFont="1" applyAlignment="1">
      <alignment horizontal="right"/>
    </xf>
    <xf numFmtId="1" fontId="29" fillId="0" borderId="0" xfId="0" applyNumberFormat="1" applyFont="1" applyAlignment="1">
      <alignment horizontal="center"/>
    </xf>
    <xf numFmtId="0" fontId="15" fillId="0" borderId="0" xfId="0" applyFont="1" applyAlignment="1">
      <alignment/>
    </xf>
    <xf numFmtId="0" fontId="14" fillId="0" borderId="0" xfId="0" applyFont="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4" fontId="16" fillId="0" borderId="0" xfId="0" applyNumberFormat="1" applyFont="1" applyFill="1" applyBorder="1" applyAlignment="1">
      <alignment vertical="center"/>
    </xf>
    <xf numFmtId="174" fontId="14" fillId="0" borderId="0" xfId="0" applyNumberFormat="1" applyFont="1" applyBorder="1" applyAlignment="1">
      <alignment vertical="center"/>
    </xf>
    <xf numFmtId="174" fontId="16" fillId="0" borderId="0" xfId="0" applyNumberFormat="1" applyFont="1" applyBorder="1" applyAlignment="1">
      <alignment vertical="center"/>
    </xf>
    <xf numFmtId="0" fontId="30" fillId="0" borderId="0" xfId="0" applyFont="1" applyAlignment="1">
      <alignment horizontal="center"/>
    </xf>
    <xf numFmtId="0" fontId="30" fillId="0" borderId="0" xfId="0" applyFont="1" applyAlignment="1">
      <alignment/>
    </xf>
    <xf numFmtId="0" fontId="31" fillId="0" borderId="0" xfId="0" applyFont="1" applyAlignment="1">
      <alignment/>
    </xf>
    <xf numFmtId="4" fontId="30" fillId="0" borderId="0" xfId="0" applyNumberFormat="1" applyFont="1" applyAlignment="1">
      <alignment horizontal="right"/>
    </xf>
    <xf numFmtId="174" fontId="31" fillId="0" borderId="0" xfId="0" applyNumberFormat="1" applyFont="1" applyAlignment="1">
      <alignment/>
    </xf>
    <xf numFmtId="174" fontId="30" fillId="0" borderId="0" xfId="0" applyNumberFormat="1" applyFont="1" applyAlignment="1">
      <alignment/>
    </xf>
    <xf numFmtId="0" fontId="32" fillId="0" borderId="0" xfId="0" applyFont="1" applyAlignment="1">
      <alignment/>
    </xf>
    <xf numFmtId="4" fontId="31" fillId="0" borderId="0" xfId="0" applyNumberFormat="1" applyFont="1" applyAlignment="1">
      <alignment/>
    </xf>
    <xf numFmtId="0" fontId="30" fillId="0" borderId="11" xfId="0" applyFont="1" applyBorder="1" applyAlignment="1">
      <alignment vertical="center"/>
    </xf>
    <xf numFmtId="0" fontId="33" fillId="0" borderId="11" xfId="0" applyFont="1" applyFill="1" applyBorder="1" applyAlignment="1">
      <alignment vertical="center"/>
    </xf>
    <xf numFmtId="0" fontId="30" fillId="0" borderId="11" xfId="0" applyFont="1" applyFill="1" applyBorder="1" applyAlignment="1">
      <alignment vertical="center"/>
    </xf>
    <xf numFmtId="4" fontId="33" fillId="0" borderId="11" xfId="0" applyNumberFormat="1" applyFont="1" applyFill="1" applyBorder="1" applyAlignment="1">
      <alignment vertical="center"/>
    </xf>
    <xf numFmtId="174" fontId="30" fillId="0" borderId="11" xfId="0" applyNumberFormat="1" applyFont="1" applyBorder="1" applyAlignment="1">
      <alignment vertical="center"/>
    </xf>
    <xf numFmtId="174" fontId="33" fillId="0" borderId="11" xfId="0" applyNumberFormat="1" applyFont="1" applyBorder="1" applyAlignment="1">
      <alignment vertical="center"/>
    </xf>
    <xf numFmtId="0" fontId="33" fillId="0" borderId="0" xfId="0" applyFont="1" applyFill="1" applyBorder="1" applyAlignment="1">
      <alignment vertical="center"/>
    </xf>
    <xf numFmtId="4" fontId="33" fillId="0" borderId="0" xfId="0" applyNumberFormat="1" applyFont="1" applyFill="1" applyBorder="1" applyAlignment="1">
      <alignment vertical="center"/>
    </xf>
    <xf numFmtId="174" fontId="33" fillId="0" borderId="0" xfId="0" applyNumberFormat="1" applyFont="1" applyBorder="1" applyAlignment="1">
      <alignment vertical="center"/>
    </xf>
    <xf numFmtId="0" fontId="14" fillId="0" borderId="12" xfId="0" applyFont="1" applyBorder="1" applyAlignment="1">
      <alignment vertical="center"/>
    </xf>
    <xf numFmtId="0" fontId="16" fillId="0" borderId="12" xfId="0" applyFont="1" applyFill="1" applyBorder="1" applyAlignment="1">
      <alignment vertical="center"/>
    </xf>
    <xf numFmtId="0" fontId="14" fillId="0" borderId="12" xfId="0" applyFont="1" applyFill="1" applyBorder="1" applyAlignment="1">
      <alignment vertical="center"/>
    </xf>
    <xf numFmtId="4" fontId="16" fillId="0" borderId="12" xfId="0" applyNumberFormat="1" applyFont="1" applyFill="1" applyBorder="1" applyAlignment="1">
      <alignment vertical="center"/>
    </xf>
    <xf numFmtId="174" fontId="14" fillId="0" borderId="12" xfId="0" applyNumberFormat="1" applyFont="1" applyBorder="1" applyAlignment="1">
      <alignment vertical="center"/>
    </xf>
    <xf numFmtId="174" fontId="16" fillId="0" borderId="12" xfId="0" applyNumberFormat="1" applyFont="1" applyBorder="1" applyAlignment="1">
      <alignment vertical="center"/>
    </xf>
    <xf numFmtId="0" fontId="51" fillId="0" borderId="0" xfId="0" applyFont="1" applyAlignment="1">
      <alignment vertical="center"/>
    </xf>
    <xf numFmtId="0" fontId="11" fillId="0" borderId="10" xfId="0" applyFont="1" applyBorder="1" applyAlignment="1">
      <alignment vertical="center"/>
    </xf>
    <xf numFmtId="4" fontId="11" fillId="0" borderId="10" xfId="0" applyNumberFormat="1" applyFont="1" applyFill="1" applyBorder="1" applyAlignment="1">
      <alignment vertical="center"/>
    </xf>
    <xf numFmtId="1" fontId="1" fillId="0" borderId="0" xfId="0" applyNumberFormat="1" applyFont="1" applyAlignment="1">
      <alignment horizontal="center"/>
    </xf>
    <xf numFmtId="1" fontId="22" fillId="0" borderId="10" xfId="0" applyNumberFormat="1" applyFont="1" applyBorder="1" applyAlignment="1">
      <alignment horizontal="center"/>
    </xf>
    <xf numFmtId="4" fontId="1" fillId="0" borderId="10" xfId="0" applyNumberFormat="1" applyFont="1" applyBorder="1" applyAlignment="1">
      <alignment/>
    </xf>
    <xf numFmtId="43" fontId="11" fillId="0" borderId="10" xfId="0" applyNumberFormat="1" applyFont="1" applyFill="1" applyBorder="1" applyAlignment="1">
      <alignment vertical="center"/>
    </xf>
    <xf numFmtId="174" fontId="19" fillId="0" borderId="0" xfId="0" applyNumberFormat="1" applyFont="1" applyFill="1" applyAlignment="1">
      <alignment vertical="center"/>
    </xf>
    <xf numFmtId="43" fontId="19" fillId="0" borderId="0" xfId="0" applyNumberFormat="1" applyFont="1" applyAlignment="1">
      <alignment vertical="center"/>
    </xf>
    <xf numFmtId="0" fontId="19" fillId="0" borderId="0" xfId="0" applyFont="1" applyAlignment="1">
      <alignment vertical="center"/>
    </xf>
    <xf numFmtId="0" fontId="52" fillId="0" borderId="0" xfId="0" applyFont="1" applyAlignment="1">
      <alignment/>
    </xf>
    <xf numFmtId="0" fontId="17" fillId="0" borderId="0" xfId="0" applyFont="1" applyAlignment="1">
      <alignment/>
    </xf>
    <xf numFmtId="174" fontId="17" fillId="0" borderId="0" xfId="0" applyNumberFormat="1" applyFont="1" applyAlignment="1">
      <alignment/>
    </xf>
    <xf numFmtId="1" fontId="1" fillId="0" borderId="10" xfId="0" applyNumberFormat="1" applyFont="1" applyBorder="1" applyAlignment="1">
      <alignment horizontal="center"/>
    </xf>
    <xf numFmtId="0" fontId="14" fillId="0" borderId="0" xfId="0" applyFont="1" applyAlignment="1">
      <alignment/>
    </xf>
    <xf numFmtId="0" fontId="33" fillId="0" borderId="13" xfId="0" applyFont="1" applyBorder="1" applyAlignment="1">
      <alignment vertical="center"/>
    </xf>
    <xf numFmtId="0" fontId="33" fillId="0" borderId="13" xfId="0" applyFont="1" applyFill="1" applyBorder="1" applyAlignment="1">
      <alignment vertical="center"/>
    </xf>
    <xf numFmtId="4" fontId="33" fillId="0" borderId="13" xfId="0" applyNumberFormat="1" applyFont="1" applyFill="1" applyBorder="1" applyAlignment="1">
      <alignment vertical="center"/>
    </xf>
    <xf numFmtId="174" fontId="33" fillId="0" borderId="13" xfId="0" applyNumberFormat="1" applyFont="1" applyBorder="1" applyAlignment="1">
      <alignment vertical="center"/>
    </xf>
    <xf numFmtId="0" fontId="55" fillId="0" borderId="0" xfId="0" applyFont="1" applyBorder="1" applyAlignment="1">
      <alignment vertical="top"/>
    </xf>
    <xf numFmtId="0" fontId="55" fillId="0" borderId="0" xfId="0" applyFont="1" applyBorder="1" applyAlignment="1">
      <alignment horizontal="center" vertical="top"/>
    </xf>
    <xf numFmtId="0" fontId="55" fillId="0" borderId="0" xfId="0" applyFont="1" applyBorder="1" applyAlignment="1">
      <alignment horizontal="justify" vertical="top"/>
    </xf>
    <xf numFmtId="0" fontId="55" fillId="0" borderId="0" xfId="0" applyFont="1" applyBorder="1" applyAlignment="1">
      <alignment horizontal="left" vertical="top"/>
    </xf>
    <xf numFmtId="1" fontId="55" fillId="0" borderId="0" xfId="0" applyNumberFormat="1" applyFont="1" applyBorder="1" applyAlignment="1">
      <alignment horizontal="right" vertical="top"/>
    </xf>
    <xf numFmtId="182" fontId="55" fillId="0" borderId="0" xfId="60" applyNumberFormat="1" applyFont="1" applyBorder="1" applyAlignment="1">
      <alignment horizontal="right" vertical="top"/>
    </xf>
    <xf numFmtId="182" fontId="55" fillId="0" borderId="0" xfId="0" applyNumberFormat="1" applyFont="1" applyBorder="1" applyAlignment="1">
      <alignment horizontal="right" vertical="top"/>
    </xf>
    <xf numFmtId="0" fontId="56" fillId="0" borderId="0" xfId="0" applyFont="1" applyBorder="1" applyAlignment="1">
      <alignment vertical="top"/>
    </xf>
    <xf numFmtId="0" fontId="55" fillId="0" borderId="0" xfId="0" applyFont="1" applyFill="1" applyBorder="1" applyAlignment="1">
      <alignment horizontal="justify" vertical="top"/>
    </xf>
    <xf numFmtId="1" fontId="55" fillId="0" borderId="0" xfId="0" applyNumberFormat="1" applyFont="1" applyFill="1" applyBorder="1" applyAlignment="1">
      <alignment horizontal="justify" vertical="top"/>
    </xf>
    <xf numFmtId="182" fontId="55" fillId="0" borderId="0" xfId="0" applyNumberFormat="1" applyFont="1" applyFill="1" applyBorder="1" applyAlignment="1">
      <alignment horizontal="justify" vertical="top"/>
    </xf>
    <xf numFmtId="0" fontId="57" fillId="0" borderId="0" xfId="0" applyFont="1" applyFill="1" applyBorder="1" applyAlignment="1">
      <alignment horizontal="justify" vertical="top"/>
    </xf>
    <xf numFmtId="0" fontId="58" fillId="0" borderId="0" xfId="0" applyFont="1" applyFill="1" applyBorder="1" applyAlignment="1">
      <alignment horizontal="justify" vertical="top"/>
    </xf>
    <xf numFmtId="0" fontId="58" fillId="0" borderId="0" xfId="0" applyFont="1" applyFill="1" applyBorder="1" applyAlignment="1">
      <alignment horizontal="justify" vertical="top" shrinkToFit="1"/>
    </xf>
    <xf numFmtId="0" fontId="58" fillId="0" borderId="0" xfId="0" applyFont="1" applyFill="1" applyBorder="1" applyAlignment="1">
      <alignment vertical="top" shrinkToFit="1"/>
    </xf>
    <xf numFmtId="1" fontId="58" fillId="0" borderId="0" xfId="0" applyNumberFormat="1" applyFont="1" applyFill="1" applyBorder="1" applyAlignment="1">
      <alignment vertical="top" shrinkToFit="1"/>
    </xf>
    <xf numFmtId="182" fontId="58" fillId="0" borderId="0" xfId="0" applyNumberFormat="1" applyFont="1" applyFill="1" applyBorder="1" applyAlignment="1">
      <alignment vertical="top" shrinkToFit="1"/>
    </xf>
    <xf numFmtId="0" fontId="56" fillId="0" borderId="0" xfId="0" applyFont="1" applyFill="1" applyBorder="1" applyAlignment="1">
      <alignment horizontal="justify" vertical="top"/>
    </xf>
    <xf numFmtId="0" fontId="58" fillId="0" borderId="0" xfId="0" applyFont="1" applyBorder="1" applyAlignment="1">
      <alignment vertical="top"/>
    </xf>
    <xf numFmtId="0" fontId="58" fillId="0" borderId="0" xfId="0" applyFont="1" applyBorder="1" applyAlignment="1">
      <alignment horizontal="center" vertical="top" shrinkToFit="1"/>
    </xf>
    <xf numFmtId="0" fontId="58" fillId="0" borderId="0" xfId="0" applyFont="1" applyBorder="1" applyAlignment="1">
      <alignment vertical="top" shrinkToFit="1"/>
    </xf>
    <xf numFmtId="1" fontId="58" fillId="0" borderId="0" xfId="0" applyNumberFormat="1" applyFont="1" applyBorder="1" applyAlignment="1">
      <alignment vertical="top" shrinkToFit="1"/>
    </xf>
    <xf numFmtId="182" fontId="58" fillId="0" borderId="0" xfId="0" applyNumberFormat="1" applyFont="1" applyBorder="1" applyAlignment="1">
      <alignment vertical="top" shrinkToFit="1"/>
    </xf>
    <xf numFmtId="0" fontId="58" fillId="0" borderId="0" xfId="0" applyFont="1" applyFill="1" applyBorder="1" applyAlignment="1">
      <alignment vertical="top"/>
    </xf>
    <xf numFmtId="0" fontId="58" fillId="0" borderId="0" xfId="0" applyFont="1" applyFill="1" applyBorder="1" applyAlignment="1">
      <alignment horizontal="center" vertical="top"/>
    </xf>
    <xf numFmtId="0" fontId="58" fillId="0" borderId="0" xfId="0" applyFont="1" applyFill="1" applyBorder="1" applyAlignment="1">
      <alignment horizontal="right" vertical="top"/>
    </xf>
    <xf numFmtId="1" fontId="58" fillId="0" borderId="0" xfId="0" applyNumberFormat="1" applyFont="1" applyFill="1" applyBorder="1" applyAlignment="1">
      <alignment horizontal="right" vertical="top"/>
    </xf>
    <xf numFmtId="182" fontId="58" fillId="0" borderId="0" xfId="60" applyNumberFormat="1" applyFont="1" applyFill="1" applyBorder="1" applyAlignment="1">
      <alignment horizontal="right" vertical="top"/>
    </xf>
    <xf numFmtId="182" fontId="58" fillId="0" borderId="0" xfId="0" applyNumberFormat="1" applyFont="1" applyFill="1" applyBorder="1" applyAlignment="1">
      <alignment horizontal="right" vertical="top"/>
    </xf>
    <xf numFmtId="0" fontId="56" fillId="0" borderId="0" xfId="0" applyFont="1" applyFill="1" applyBorder="1" applyAlignment="1">
      <alignment vertical="top"/>
    </xf>
    <xf numFmtId="0" fontId="58" fillId="0" borderId="0" xfId="0" applyFont="1" applyFill="1" applyBorder="1" applyAlignment="1">
      <alignment/>
    </xf>
    <xf numFmtId="0" fontId="58" fillId="0" borderId="0" xfId="0" applyFont="1" applyFill="1" applyBorder="1" applyAlignment="1">
      <alignment horizontal="left"/>
    </xf>
    <xf numFmtId="182" fontId="58" fillId="0" borderId="0" xfId="60" applyNumberFormat="1" applyFont="1" applyFill="1" applyBorder="1" applyAlignment="1">
      <alignment/>
    </xf>
    <xf numFmtId="182" fontId="58" fillId="0" borderId="0" xfId="0" applyNumberFormat="1" applyFont="1" applyFill="1" applyBorder="1" applyAlignment="1">
      <alignment horizontal="right"/>
    </xf>
    <xf numFmtId="0" fontId="56" fillId="0" borderId="0" xfId="0" applyFont="1" applyFill="1" applyBorder="1" applyAlignment="1">
      <alignment/>
    </xf>
    <xf numFmtId="182" fontId="58" fillId="0" borderId="0" xfId="58" applyNumberFormat="1" applyFont="1" applyFill="1" applyBorder="1" applyAlignment="1" applyProtection="1">
      <alignment horizontal="right"/>
      <protection locked="0"/>
    </xf>
    <xf numFmtId="182" fontId="58" fillId="0" borderId="0" xfId="0" applyNumberFormat="1" applyFont="1" applyFill="1" applyBorder="1" applyAlignment="1">
      <alignment horizontal="right" vertical="center"/>
    </xf>
    <xf numFmtId="182" fontId="58" fillId="0" borderId="0" xfId="0" applyNumberFormat="1" applyFont="1" applyBorder="1" applyAlignment="1">
      <alignment vertical="top" shrinkToFit="1"/>
    </xf>
    <xf numFmtId="182" fontId="58" fillId="0" borderId="0" xfId="58" applyNumberFormat="1" applyFont="1" applyFill="1" applyBorder="1" applyAlignment="1">
      <alignment horizontal="right"/>
    </xf>
    <xf numFmtId="0" fontId="58" fillId="0" borderId="0" xfId="0" applyFont="1" applyFill="1" applyBorder="1" applyAlignment="1">
      <alignment horizontal="left" vertical="top"/>
    </xf>
    <xf numFmtId="182" fontId="58" fillId="0" borderId="0" xfId="60" applyNumberFormat="1" applyFont="1" applyFill="1" applyBorder="1" applyAlignment="1">
      <alignment vertical="top"/>
    </xf>
    <xf numFmtId="182" fontId="58" fillId="0" borderId="0" xfId="58" applyNumberFormat="1" applyFont="1" applyFill="1" applyBorder="1" applyAlignment="1">
      <alignment horizontal="right" vertical="top"/>
    </xf>
    <xf numFmtId="0" fontId="58" fillId="0" borderId="14" xfId="0" applyFont="1" applyFill="1" applyBorder="1" applyAlignment="1">
      <alignment vertical="top"/>
    </xf>
    <xf numFmtId="0" fontId="58" fillId="0" borderId="14" xfId="0" applyFont="1" applyFill="1" applyBorder="1" applyAlignment="1">
      <alignment horizontal="center" vertical="top"/>
    </xf>
    <xf numFmtId="0" fontId="58" fillId="0" borderId="14" xfId="0" applyFont="1" applyFill="1" applyBorder="1" applyAlignment="1">
      <alignment horizontal="justify" vertical="top"/>
    </xf>
    <xf numFmtId="0" fontId="58" fillId="0" borderId="14" xfId="0" applyFont="1" applyFill="1" applyBorder="1" applyAlignment="1">
      <alignment horizontal="left"/>
    </xf>
    <xf numFmtId="0" fontId="58" fillId="0" borderId="14" xfId="0" applyFont="1" applyFill="1" applyBorder="1" applyAlignment="1">
      <alignment/>
    </xf>
    <xf numFmtId="182" fontId="58" fillId="0" borderId="14" xfId="60" applyNumberFormat="1" applyFont="1" applyFill="1" applyBorder="1" applyAlignment="1">
      <alignment/>
    </xf>
    <xf numFmtId="182" fontId="58" fillId="0" borderId="14" xfId="58" applyNumberFormat="1" applyFont="1" applyFill="1" applyBorder="1" applyAlignment="1">
      <alignment horizontal="right"/>
    </xf>
    <xf numFmtId="0" fontId="55" fillId="0" borderId="0" xfId="0" applyFont="1" applyFill="1" applyBorder="1" applyAlignment="1">
      <alignment/>
    </xf>
    <xf numFmtId="0" fontId="58" fillId="0" borderId="0" xfId="0" applyFont="1" applyFill="1" applyBorder="1" applyAlignment="1">
      <alignment horizontal="justify" vertical="top" wrapText="1"/>
    </xf>
    <xf numFmtId="0" fontId="58" fillId="0" borderId="0" xfId="0" applyFont="1" applyFill="1" applyBorder="1" applyAlignment="1">
      <alignment horizontal="center" vertical="center" wrapText="1"/>
    </xf>
    <xf numFmtId="182" fontId="58" fillId="0" borderId="0" xfId="60" applyNumberFormat="1" applyFont="1" applyFill="1" applyBorder="1" applyAlignment="1">
      <alignment horizontal="center" vertical="center" wrapText="1"/>
    </xf>
    <xf numFmtId="182" fontId="58" fillId="0" borderId="0" xfId="58" applyNumberFormat="1" applyFont="1" applyFill="1" applyBorder="1" applyAlignment="1">
      <alignment horizontal="right" vertical="center"/>
    </xf>
    <xf numFmtId="0" fontId="58" fillId="0" borderId="0" xfId="0" applyFont="1" applyFill="1" applyBorder="1" applyAlignment="1">
      <alignment horizontal="right" vertical="top" wrapText="1"/>
    </xf>
    <xf numFmtId="0" fontId="59" fillId="0" borderId="0" xfId="0" applyFont="1" applyFill="1" applyBorder="1" applyAlignment="1">
      <alignment/>
    </xf>
    <xf numFmtId="0" fontId="60" fillId="0" borderId="0" xfId="0" applyFont="1" applyFill="1" applyBorder="1" applyAlignment="1">
      <alignment/>
    </xf>
    <xf numFmtId="0" fontId="59" fillId="0" borderId="0" xfId="0" applyFont="1" applyFill="1" applyBorder="1" applyAlignment="1">
      <alignment horizontal="right" vertical="top"/>
    </xf>
    <xf numFmtId="0" fontId="59" fillId="0" borderId="0" xfId="0" applyFont="1" applyFill="1" applyBorder="1" applyAlignment="1">
      <alignment horizontal="justify" vertical="top" wrapText="1"/>
    </xf>
    <xf numFmtId="0" fontId="59" fillId="0" borderId="0" xfId="0" applyFont="1" applyFill="1" applyBorder="1" applyAlignment="1">
      <alignment horizontal="left"/>
    </xf>
    <xf numFmtId="0" fontId="59" fillId="0" borderId="0" xfId="0" applyFont="1" applyFill="1" applyBorder="1" applyAlignment="1">
      <alignment horizontal="center" vertical="center" wrapText="1"/>
    </xf>
    <xf numFmtId="182" fontId="59" fillId="0" borderId="0" xfId="60" applyNumberFormat="1" applyFont="1" applyFill="1" applyBorder="1" applyAlignment="1">
      <alignment horizontal="center" vertical="center" wrapText="1"/>
    </xf>
    <xf numFmtId="182" fontId="59" fillId="0" borderId="0" xfId="58" applyNumberFormat="1" applyFont="1" applyFill="1" applyBorder="1" applyAlignment="1">
      <alignment horizontal="right" vertical="center"/>
    </xf>
    <xf numFmtId="0" fontId="59" fillId="0" borderId="0" xfId="0" applyFont="1" applyBorder="1" applyAlignment="1">
      <alignment/>
    </xf>
    <xf numFmtId="0" fontId="56" fillId="0" borderId="0" xfId="0" applyFont="1" applyBorder="1" applyAlignment="1">
      <alignment/>
    </xf>
    <xf numFmtId="0" fontId="59" fillId="0" borderId="0" xfId="0" applyFont="1" applyBorder="1" applyAlignment="1">
      <alignment horizontal="right" vertical="top"/>
    </xf>
    <xf numFmtId="0" fontId="59" fillId="0" borderId="0" xfId="0" applyFont="1" applyBorder="1" applyAlignment="1">
      <alignment horizontal="justify" vertical="top"/>
    </xf>
    <xf numFmtId="0" fontId="59" fillId="0" borderId="0" xfId="0" applyFont="1" applyBorder="1" applyAlignment="1">
      <alignment horizontal="left"/>
    </xf>
    <xf numFmtId="182" fontId="59" fillId="0" borderId="0" xfId="60" applyNumberFormat="1" applyFont="1" applyBorder="1" applyAlignment="1">
      <alignment/>
    </xf>
    <xf numFmtId="182" fontId="59" fillId="0" borderId="0" xfId="0" applyNumberFormat="1" applyFont="1" applyBorder="1" applyAlignment="1">
      <alignment horizontal="right"/>
    </xf>
    <xf numFmtId="0" fontId="58" fillId="0" borderId="0" xfId="0" applyFont="1" applyBorder="1" applyAlignment="1">
      <alignment vertical="top"/>
    </xf>
    <xf numFmtId="0" fontId="58" fillId="0" borderId="0" xfId="0" applyFont="1" applyBorder="1" applyAlignment="1">
      <alignment horizontal="center" vertical="top"/>
    </xf>
    <xf numFmtId="0" fontId="58" fillId="0" borderId="0" xfId="0" applyFont="1" applyBorder="1" applyAlignment="1">
      <alignment horizontal="justify" vertical="top"/>
    </xf>
    <xf numFmtId="1" fontId="58" fillId="0" borderId="0" xfId="0" applyNumberFormat="1" applyFont="1" applyBorder="1" applyAlignment="1">
      <alignment horizontal="right"/>
    </xf>
    <xf numFmtId="182" fontId="58" fillId="0" borderId="0" xfId="60" applyNumberFormat="1" applyFont="1" applyBorder="1" applyAlignment="1">
      <alignment horizontal="right"/>
    </xf>
    <xf numFmtId="172" fontId="58" fillId="0" borderId="0" xfId="60" applyNumberFormat="1" applyFont="1" applyBorder="1" applyAlignment="1">
      <alignment horizontal="right" shrinkToFit="1"/>
    </xf>
    <xf numFmtId="0" fontId="58" fillId="0" borderId="0" xfId="0" applyFont="1" applyBorder="1" applyAlignment="1">
      <alignment horizontal="center" vertical="top"/>
    </xf>
    <xf numFmtId="0" fontId="58" fillId="0" borderId="0" xfId="0" applyFont="1" applyBorder="1" applyAlignment="1">
      <alignment horizontal="justify" vertical="top"/>
    </xf>
    <xf numFmtId="0" fontId="58" fillId="0" borderId="0" xfId="0" applyFont="1" applyBorder="1" applyAlignment="1">
      <alignment horizontal="left"/>
    </xf>
    <xf numFmtId="0" fontId="58" fillId="0" borderId="0" xfId="0" applyFont="1" applyBorder="1" applyAlignment="1">
      <alignment/>
    </xf>
    <xf numFmtId="182" fontId="58" fillId="0" borderId="0" xfId="60" applyNumberFormat="1" applyFont="1" applyBorder="1" applyAlignment="1">
      <alignment/>
    </xf>
    <xf numFmtId="182" fontId="58" fillId="0" borderId="0" xfId="0" applyNumberFormat="1" applyFont="1" applyBorder="1" applyAlignment="1">
      <alignment horizontal="right"/>
    </xf>
    <xf numFmtId="0" fontId="59" fillId="0" borderId="0" xfId="0" applyFont="1" applyBorder="1" applyAlignment="1">
      <alignment horizontal="center" vertical="top"/>
    </xf>
    <xf numFmtId="0" fontId="61" fillId="0" borderId="0" xfId="0" applyFont="1" applyBorder="1" applyAlignment="1">
      <alignment/>
    </xf>
    <xf numFmtId="0" fontId="59" fillId="0" borderId="0" xfId="0" applyFont="1" applyBorder="1" applyAlignment="1">
      <alignment horizontal="left" vertical="top"/>
    </xf>
    <xf numFmtId="1" fontId="59" fillId="0" borderId="0" xfId="0" applyNumberFormat="1" applyFont="1" applyBorder="1" applyAlignment="1">
      <alignment horizontal="right" vertical="top"/>
    </xf>
    <xf numFmtId="4" fontId="58" fillId="0" borderId="0" xfId="0" applyNumberFormat="1" applyFont="1" applyBorder="1" applyAlignment="1">
      <alignment horizontal="left"/>
    </xf>
    <xf numFmtId="9" fontId="58" fillId="0" borderId="0" xfId="44" applyFont="1" applyBorder="1" applyAlignment="1">
      <alignment/>
    </xf>
    <xf numFmtId="0" fontId="58" fillId="8" borderId="0" xfId="0" applyFont="1" applyFill="1" applyBorder="1" applyAlignment="1">
      <alignment horizontal="center" vertical="top"/>
    </xf>
    <xf numFmtId="0" fontId="58" fillId="8" borderId="0" xfId="0" applyFont="1" applyFill="1" applyBorder="1" applyAlignment="1">
      <alignment horizontal="justify" vertical="top" wrapText="1"/>
    </xf>
    <xf numFmtId="0" fontId="58" fillId="8" borderId="0" xfId="0" applyFont="1" applyFill="1" applyBorder="1" applyAlignment="1">
      <alignment horizontal="left" vertical="center" wrapText="1"/>
    </xf>
    <xf numFmtId="1" fontId="58" fillId="8" borderId="0" xfId="0" applyNumberFormat="1" applyFont="1" applyFill="1" applyBorder="1" applyAlignment="1">
      <alignment horizontal="right" vertical="center" wrapText="1"/>
    </xf>
    <xf numFmtId="0" fontId="62" fillId="0" borderId="0" xfId="0" applyFont="1" applyBorder="1" applyAlignment="1">
      <alignment/>
    </xf>
    <xf numFmtId="1" fontId="59" fillId="0" borderId="0" xfId="0" applyNumberFormat="1" applyFont="1" applyBorder="1" applyAlignment="1">
      <alignment/>
    </xf>
    <xf numFmtId="0" fontId="59" fillId="0" borderId="0" xfId="0" applyFont="1" applyBorder="1" applyAlignment="1">
      <alignment/>
    </xf>
    <xf numFmtId="182" fontId="58" fillId="0" borderId="0" xfId="60" applyNumberFormat="1" applyFont="1" applyBorder="1" applyAlignment="1">
      <alignment horizontal="right" shrinkToFit="1"/>
    </xf>
    <xf numFmtId="0" fontId="33" fillId="0" borderId="0" xfId="0" applyFont="1" applyBorder="1" applyAlignment="1">
      <alignment/>
    </xf>
    <xf numFmtId="0" fontId="58" fillId="0" borderId="0" xfId="0" applyFont="1" applyBorder="1" applyAlignment="1">
      <alignment horizontal="right" vertical="top"/>
    </xf>
    <xf numFmtId="0" fontId="58" fillId="0" borderId="0" xfId="0" applyFont="1" applyBorder="1" applyAlignment="1">
      <alignment horizontal="right" vertical="top"/>
    </xf>
    <xf numFmtId="0" fontId="58" fillId="0" borderId="0" xfId="0" applyFont="1" applyBorder="1" applyAlignment="1">
      <alignment horizontal="left" vertical="justify"/>
    </xf>
    <xf numFmtId="0" fontId="59" fillId="0" borderId="0" xfId="0" applyNumberFormat="1" applyFont="1" applyBorder="1" applyAlignment="1" applyProtection="1">
      <alignment/>
      <protection locked="0"/>
    </xf>
    <xf numFmtId="0" fontId="59" fillId="8" borderId="0" xfId="0" applyFont="1" applyFill="1" applyBorder="1" applyAlignment="1">
      <alignment/>
    </xf>
    <xf numFmtId="0" fontId="58" fillId="0" borderId="0" xfId="0" applyFont="1" applyFill="1" applyBorder="1" applyAlignment="1">
      <alignment horizontal="center" vertical="top"/>
    </xf>
    <xf numFmtId="0" fontId="58" fillId="0" borderId="0" xfId="0" applyFont="1" applyFill="1" applyBorder="1" applyAlignment="1">
      <alignment horizontal="justify" vertical="top" wrapText="1"/>
    </xf>
    <xf numFmtId="0" fontId="58" fillId="0" borderId="0" xfId="0" applyFont="1" applyFill="1" applyBorder="1" applyAlignment="1">
      <alignment horizontal="left" vertical="center" wrapText="1"/>
    </xf>
    <xf numFmtId="1" fontId="58" fillId="0" borderId="0" xfId="0" applyNumberFormat="1" applyFont="1" applyFill="1" applyBorder="1" applyAlignment="1">
      <alignment horizontal="right" vertical="center" wrapText="1"/>
    </xf>
    <xf numFmtId="182" fontId="58" fillId="0" borderId="0" xfId="60" applyNumberFormat="1" applyFont="1" applyFill="1" applyBorder="1" applyAlignment="1">
      <alignment horizontal="right" vertical="center" wrapText="1"/>
    </xf>
    <xf numFmtId="182" fontId="58" fillId="0" borderId="0" xfId="58" applyNumberFormat="1" applyFont="1" applyFill="1" applyBorder="1" applyAlignment="1">
      <alignment horizontal="right" vertical="center" wrapText="1"/>
    </xf>
    <xf numFmtId="0" fontId="62" fillId="0" borderId="0" xfId="0" applyFont="1" applyFill="1" applyBorder="1" applyAlignment="1">
      <alignment/>
    </xf>
    <xf numFmtId="0" fontId="58" fillId="0" borderId="0" xfId="0" applyFont="1" applyBorder="1" applyAlignment="1">
      <alignment horizontal="right" vertical="top" wrapText="1"/>
    </xf>
    <xf numFmtId="0" fontId="58" fillId="0" borderId="0" xfId="0" applyFont="1" applyBorder="1" applyAlignment="1">
      <alignment horizontal="justify" vertical="top" wrapText="1"/>
    </xf>
    <xf numFmtId="0" fontId="58" fillId="0" borderId="0" xfId="0" applyFont="1" applyBorder="1" applyAlignment="1">
      <alignment horizontal="left" vertical="center" wrapText="1"/>
    </xf>
    <xf numFmtId="0" fontId="58" fillId="0" borderId="0" xfId="0" applyFont="1" applyBorder="1" applyAlignment="1">
      <alignment horizontal="center" vertical="center" wrapText="1"/>
    </xf>
    <xf numFmtId="182" fontId="58" fillId="0" borderId="0" xfId="60" applyNumberFormat="1" applyFont="1" applyBorder="1" applyAlignment="1">
      <alignment horizontal="center" vertical="center" wrapText="1"/>
    </xf>
    <xf numFmtId="182" fontId="58" fillId="0" borderId="0" xfId="58" applyNumberFormat="1" applyFont="1" applyBorder="1" applyAlignment="1">
      <alignment horizontal="right" vertical="center" wrapText="1"/>
    </xf>
    <xf numFmtId="0" fontId="59" fillId="0" borderId="0" xfId="0" applyFont="1" applyFill="1" applyBorder="1" applyAlignment="1">
      <alignment horizontal="right" vertical="top"/>
    </xf>
    <xf numFmtId="0" fontId="58" fillId="0" borderId="0" xfId="0" applyFont="1" applyFill="1" applyBorder="1" applyAlignment="1">
      <alignment horizontal="center" vertical="center" wrapText="1"/>
    </xf>
    <xf numFmtId="182" fontId="58" fillId="0" borderId="0" xfId="60" applyNumberFormat="1" applyFont="1" applyFill="1" applyBorder="1" applyAlignment="1">
      <alignment horizontal="center" vertical="center" wrapText="1"/>
    </xf>
    <xf numFmtId="0" fontId="59" fillId="0" borderId="0" xfId="0" applyFont="1" applyBorder="1" applyAlignment="1">
      <alignment vertical="top"/>
    </xf>
    <xf numFmtId="1" fontId="58" fillId="0" borderId="0" xfId="0" applyNumberFormat="1" applyFont="1" applyBorder="1" applyAlignment="1">
      <alignment horizontal="right" vertical="top"/>
    </xf>
    <xf numFmtId="182" fontId="58" fillId="0" borderId="0" xfId="60" applyNumberFormat="1" applyFont="1" applyBorder="1" applyAlignment="1">
      <alignment horizontal="right" vertical="top"/>
    </xf>
    <xf numFmtId="0" fontId="33" fillId="0" borderId="0" xfId="0" applyFont="1" applyBorder="1" applyAlignment="1">
      <alignment vertical="top"/>
    </xf>
    <xf numFmtId="0" fontId="59" fillId="0" borderId="0" xfId="0" applyFont="1" applyBorder="1" applyAlignment="1">
      <alignment horizontal="right" vertical="top"/>
    </xf>
    <xf numFmtId="0" fontId="58" fillId="0" borderId="0" xfId="0" applyFont="1" applyBorder="1" applyAlignment="1">
      <alignment horizontal="left" vertical="top"/>
    </xf>
    <xf numFmtId="182" fontId="58" fillId="0" borderId="0" xfId="60" applyNumberFormat="1" applyFont="1" applyBorder="1" applyAlignment="1">
      <alignment vertical="top"/>
    </xf>
    <xf numFmtId="182" fontId="58" fillId="0" borderId="0" xfId="0" applyNumberFormat="1" applyFont="1" applyBorder="1" applyAlignment="1">
      <alignment horizontal="right" vertical="top"/>
    </xf>
    <xf numFmtId="0" fontId="59" fillId="0" borderId="0" xfId="0" applyFont="1" applyBorder="1" applyAlignment="1">
      <alignment horizontal="justify" vertical="top"/>
    </xf>
    <xf numFmtId="182" fontId="59" fillId="0" borderId="0" xfId="60" applyNumberFormat="1" applyFont="1" applyBorder="1" applyAlignment="1">
      <alignment vertical="top"/>
    </xf>
    <xf numFmtId="0" fontId="55" fillId="0" borderId="0" xfId="0" applyFont="1" applyFill="1" applyBorder="1" applyAlignment="1">
      <alignment horizontal="right" vertical="top"/>
    </xf>
    <xf numFmtId="182" fontId="60" fillId="0" borderId="0" xfId="0" applyNumberFormat="1" applyFont="1" applyBorder="1" applyAlignment="1">
      <alignment horizontal="right" vertical="top"/>
    </xf>
    <xf numFmtId="9" fontId="58" fillId="0" borderId="0" xfId="44" applyFont="1" applyBorder="1" applyAlignment="1">
      <alignment horizontal="right" vertical="top"/>
    </xf>
    <xf numFmtId="0" fontId="64" fillId="0" borderId="0" xfId="0" applyFont="1" applyFill="1" applyBorder="1" applyAlignment="1">
      <alignment vertical="top"/>
    </xf>
    <xf numFmtId="0" fontId="64" fillId="0" borderId="0" xfId="0" applyFont="1" applyFill="1" applyBorder="1" applyAlignment="1">
      <alignment horizontal="center" vertical="top"/>
    </xf>
    <xf numFmtId="0" fontId="64" fillId="0" borderId="0" xfId="0" applyFont="1" applyFill="1" applyBorder="1" applyAlignment="1">
      <alignment horizontal="left" vertical="top"/>
    </xf>
    <xf numFmtId="1" fontId="64" fillId="0" borderId="0" xfId="0" applyNumberFormat="1" applyFont="1" applyFill="1" applyBorder="1" applyAlignment="1">
      <alignment horizontal="right" vertical="top"/>
    </xf>
    <xf numFmtId="0" fontId="57" fillId="0" borderId="0" xfId="0" applyFont="1" applyFill="1" applyBorder="1" applyAlignment="1">
      <alignment vertical="top"/>
    </xf>
    <xf numFmtId="0" fontId="58" fillId="8" borderId="0" xfId="0" applyFont="1" applyFill="1" applyBorder="1" applyAlignment="1">
      <alignment horizontal="left" vertical="top" wrapText="1"/>
    </xf>
    <xf numFmtId="1" fontId="58" fillId="8" borderId="0" xfId="0" applyNumberFormat="1" applyFont="1" applyFill="1" applyBorder="1" applyAlignment="1">
      <alignment horizontal="right" vertical="top" wrapText="1"/>
    </xf>
    <xf numFmtId="0" fontId="62" fillId="0" borderId="0" xfId="0" applyFont="1" applyBorder="1" applyAlignment="1">
      <alignment vertical="top"/>
    </xf>
    <xf numFmtId="0" fontId="59" fillId="0" borderId="0" xfId="0" applyFont="1" applyFill="1" applyBorder="1" applyAlignment="1">
      <alignment vertical="top"/>
    </xf>
    <xf numFmtId="0" fontId="58" fillId="0" borderId="0" xfId="0" applyFont="1" applyFill="1" applyBorder="1" applyAlignment="1">
      <alignment horizontal="left" vertical="top" wrapText="1"/>
    </xf>
    <xf numFmtId="1" fontId="58" fillId="0" borderId="0" xfId="0" applyNumberFormat="1" applyFont="1" applyFill="1" applyBorder="1" applyAlignment="1">
      <alignment horizontal="right" vertical="top" wrapText="1"/>
    </xf>
    <xf numFmtId="182" fontId="58" fillId="0" borderId="0" xfId="60" applyNumberFormat="1" applyFont="1" applyFill="1" applyBorder="1" applyAlignment="1">
      <alignment horizontal="right" vertical="top" wrapText="1"/>
    </xf>
    <xf numFmtId="182" fontId="58" fillId="0" borderId="0" xfId="58" applyNumberFormat="1" applyFont="1" applyFill="1" applyBorder="1" applyAlignment="1">
      <alignment horizontal="right" vertical="top" wrapText="1"/>
    </xf>
    <xf numFmtId="0" fontId="62" fillId="0" borderId="0" xfId="0" applyFont="1" applyFill="1" applyBorder="1" applyAlignment="1">
      <alignment vertical="top"/>
    </xf>
    <xf numFmtId="0" fontId="58" fillId="0" borderId="0" xfId="0" applyFont="1" applyFill="1" applyBorder="1" applyAlignment="1">
      <alignment horizontal="right" vertical="top"/>
    </xf>
    <xf numFmtId="0" fontId="59" fillId="0" borderId="0" xfId="0" applyFont="1" applyBorder="1" applyAlignment="1">
      <alignment horizontal="center" vertical="top"/>
    </xf>
    <xf numFmtId="0" fontId="58" fillId="0" borderId="0" xfId="0" applyFont="1" applyBorder="1" applyAlignment="1">
      <alignment horizontal="justify"/>
    </xf>
    <xf numFmtId="0" fontId="58" fillId="0" borderId="0" xfId="0" applyFont="1" applyBorder="1" applyAlignment="1">
      <alignment horizontal="right"/>
    </xf>
    <xf numFmtId="1" fontId="58" fillId="0" borderId="0" xfId="0" applyNumberFormat="1" applyFont="1" applyBorder="1" applyAlignment="1">
      <alignment horizontal="right"/>
    </xf>
    <xf numFmtId="0" fontId="64" fillId="0" borderId="0" xfId="0" applyFont="1" applyBorder="1" applyAlignment="1">
      <alignment vertical="top"/>
    </xf>
    <xf numFmtId="0" fontId="58" fillId="0" borderId="0" xfId="0" applyFont="1" applyBorder="1" applyAlignment="1">
      <alignment horizontal="justify"/>
    </xf>
    <xf numFmtId="0" fontId="65" fillId="0" borderId="0" xfId="0" applyFont="1" applyBorder="1" applyAlignment="1">
      <alignment vertical="top"/>
    </xf>
    <xf numFmtId="0" fontId="66" fillId="0" borderId="0" xfId="0" applyFont="1" applyBorder="1" applyAlignment="1">
      <alignment horizontal="justify"/>
    </xf>
    <xf numFmtId="43" fontId="58" fillId="0" borderId="0" xfId="60" applyFont="1" applyBorder="1" applyAlignment="1">
      <alignment horizontal="center" vertical="top"/>
    </xf>
    <xf numFmtId="9" fontId="58" fillId="0" borderId="0" xfId="44" applyFont="1" applyBorder="1" applyAlignment="1">
      <alignment horizontal="center" vertical="top"/>
    </xf>
    <xf numFmtId="182" fontId="58" fillId="0" borderId="0" xfId="0" applyNumberFormat="1" applyFont="1" applyBorder="1" applyAlignment="1">
      <alignment horizontal="right"/>
    </xf>
    <xf numFmtId="0" fontId="60" fillId="0" borderId="0" xfId="0" applyFont="1" applyBorder="1" applyAlignment="1">
      <alignment vertical="top"/>
    </xf>
    <xf numFmtId="0" fontId="60" fillId="0" borderId="0" xfId="0" applyFont="1" applyBorder="1" applyAlignment="1">
      <alignment horizontal="center" vertical="top"/>
    </xf>
    <xf numFmtId="0" fontId="60" fillId="0" borderId="0" xfId="0" applyFont="1" applyBorder="1" applyAlignment="1">
      <alignment horizontal="justify" vertical="top"/>
    </xf>
    <xf numFmtId="0" fontId="60" fillId="0" borderId="0" xfId="0" applyFont="1" applyBorder="1" applyAlignment="1">
      <alignment horizontal="left" vertical="top"/>
    </xf>
    <xf numFmtId="1" fontId="60" fillId="0" borderId="0" xfId="0" applyNumberFormat="1" applyFont="1" applyBorder="1" applyAlignment="1">
      <alignment horizontal="right" vertical="top"/>
    </xf>
    <xf numFmtId="182" fontId="60" fillId="0" borderId="0" xfId="60" applyNumberFormat="1" applyFont="1" applyBorder="1" applyAlignment="1">
      <alignment horizontal="right" vertical="top"/>
    </xf>
    <xf numFmtId="4" fontId="58" fillId="0" borderId="0" xfId="0" applyNumberFormat="1" applyFont="1" applyBorder="1" applyAlignment="1">
      <alignment horizontal="right"/>
    </xf>
    <xf numFmtId="4" fontId="59" fillId="0" borderId="0" xfId="0" applyNumberFormat="1" applyFont="1" applyBorder="1" applyAlignment="1">
      <alignment horizontal="right" vertical="top"/>
    </xf>
    <xf numFmtId="4" fontId="58" fillId="8" borderId="0" xfId="58" applyNumberFormat="1" applyFont="1" applyFill="1" applyBorder="1" applyAlignment="1">
      <alignment horizontal="right" vertical="center" wrapText="1"/>
    </xf>
    <xf numFmtId="4" fontId="58" fillId="0" borderId="0" xfId="60" applyNumberFormat="1" applyFont="1" applyBorder="1" applyAlignment="1">
      <alignment/>
    </xf>
    <xf numFmtId="4" fontId="59" fillId="0" borderId="0" xfId="60" applyNumberFormat="1" applyFont="1" applyBorder="1" applyAlignment="1">
      <alignment/>
    </xf>
    <xf numFmtId="4" fontId="59" fillId="0" borderId="0" xfId="60" applyNumberFormat="1" applyFont="1" applyBorder="1" applyAlignment="1" applyProtection="1">
      <alignment/>
      <protection locked="0"/>
    </xf>
    <xf numFmtId="4" fontId="59" fillId="0" borderId="0" xfId="0" applyNumberFormat="1" applyFont="1" applyBorder="1" applyAlignment="1">
      <alignment horizontal="right"/>
    </xf>
    <xf numFmtId="4" fontId="58" fillId="8" borderId="0" xfId="60" applyNumberFormat="1" applyFont="1" applyFill="1" applyBorder="1" applyAlignment="1">
      <alignment horizontal="right" vertical="center" wrapText="1"/>
    </xf>
    <xf numFmtId="4" fontId="59" fillId="0" borderId="0" xfId="0" applyNumberFormat="1" applyFont="1" applyBorder="1" applyAlignment="1">
      <alignment/>
    </xf>
    <xf numFmtId="4" fontId="58" fillId="0" borderId="0" xfId="60" applyNumberFormat="1" applyFont="1" applyBorder="1" applyAlignment="1" applyProtection="1">
      <alignment/>
      <protection locked="0"/>
    </xf>
    <xf numFmtId="4" fontId="59" fillId="0" borderId="0" xfId="60" applyNumberFormat="1" applyFont="1" applyBorder="1" applyAlignment="1">
      <alignment horizontal="right" vertical="top"/>
    </xf>
    <xf numFmtId="4" fontId="59" fillId="0" borderId="0" xfId="60" applyNumberFormat="1" applyFont="1" applyBorder="1" applyAlignment="1">
      <alignment vertical="top"/>
    </xf>
    <xf numFmtId="4" fontId="58" fillId="0" borderId="0" xfId="0" applyNumberFormat="1" applyFont="1" applyBorder="1" applyAlignment="1">
      <alignment horizontal="right" vertical="top"/>
    </xf>
    <xf numFmtId="4" fontId="60" fillId="0" borderId="0" xfId="0" applyNumberFormat="1" applyFont="1" applyBorder="1" applyAlignment="1">
      <alignment horizontal="right" vertical="top"/>
    </xf>
    <xf numFmtId="4" fontId="59" fillId="0" borderId="0" xfId="60" applyNumberFormat="1" applyFont="1" applyBorder="1" applyAlignment="1">
      <alignment vertical="top"/>
    </xf>
    <xf numFmtId="4" fontId="64" fillId="0" borderId="0" xfId="0" applyNumberFormat="1" applyFont="1" applyFill="1" applyBorder="1" applyAlignment="1">
      <alignment horizontal="right" vertical="top"/>
    </xf>
    <xf numFmtId="4" fontId="58" fillId="8" borderId="0" xfId="60" applyNumberFormat="1" applyFont="1" applyFill="1" applyBorder="1" applyAlignment="1">
      <alignment horizontal="right" vertical="top" wrapText="1"/>
    </xf>
    <xf numFmtId="4" fontId="58" fillId="8" borderId="0" xfId="58" applyNumberFormat="1" applyFont="1" applyFill="1" applyBorder="1" applyAlignment="1">
      <alignment horizontal="right" vertical="top" wrapText="1"/>
    </xf>
    <xf numFmtId="4" fontId="58" fillId="0" borderId="0" xfId="60" applyNumberFormat="1" applyFont="1" applyBorder="1" applyAlignment="1">
      <alignment horizontal="right"/>
    </xf>
    <xf numFmtId="4" fontId="60" fillId="0" borderId="0" xfId="0" applyNumberFormat="1" applyFont="1" applyBorder="1" applyAlignment="1">
      <alignment/>
    </xf>
    <xf numFmtId="49" fontId="68" fillId="2" borderId="0" xfId="0" applyNumberFormat="1" applyFont="1" applyFill="1" applyAlignment="1">
      <alignment horizontal="left" vertical="top"/>
    </xf>
    <xf numFmtId="49" fontId="68" fillId="2" borderId="0" xfId="0" applyNumberFormat="1" applyFont="1" applyFill="1" applyAlignment="1">
      <alignment/>
    </xf>
    <xf numFmtId="183" fontId="69" fillId="2" borderId="0" xfId="0" applyNumberFormat="1" applyFont="1" applyFill="1" applyAlignment="1">
      <alignment horizontal="right"/>
    </xf>
    <xf numFmtId="0" fontId="0" fillId="2" borderId="0" xfId="0" applyFill="1" applyAlignment="1">
      <alignment/>
    </xf>
    <xf numFmtId="184" fontId="70" fillId="0" borderId="0" xfId="0" applyNumberFormat="1" applyFont="1" applyAlignment="1">
      <alignment horizontal="left" vertical="top"/>
    </xf>
    <xf numFmtId="0" fontId="0" fillId="0" borderId="0" xfId="0" applyNumberFormat="1" applyAlignment="1">
      <alignment wrapText="1"/>
    </xf>
    <xf numFmtId="183" fontId="69" fillId="0" borderId="0" xfId="0" applyNumberFormat="1" applyFont="1" applyAlignment="1">
      <alignment horizontal="right"/>
    </xf>
    <xf numFmtId="184" fontId="15" fillId="0" borderId="0" xfId="0" applyNumberFormat="1" applyFont="1" applyAlignment="1">
      <alignment horizontal="right" vertical="top"/>
    </xf>
    <xf numFmtId="0" fontId="68" fillId="0" borderId="0" xfId="0" applyNumberFormat="1" applyFont="1" applyAlignment="1">
      <alignment wrapText="1"/>
    </xf>
    <xf numFmtId="0" fontId="15" fillId="0" borderId="0" xfId="0" applyFont="1" applyAlignment="1">
      <alignment wrapText="1"/>
    </xf>
    <xf numFmtId="184" fontId="70" fillId="0" borderId="0" xfId="0" applyNumberFormat="1" applyFont="1" applyAlignment="1">
      <alignment horizontal="right" vertical="top"/>
    </xf>
    <xf numFmtId="0" fontId="70" fillId="0" borderId="0" xfId="0" applyFont="1" applyAlignment="1">
      <alignment/>
    </xf>
    <xf numFmtId="0" fontId="70" fillId="0" borderId="0" xfId="0" applyFont="1" applyAlignment="1">
      <alignment/>
    </xf>
    <xf numFmtId="184" fontId="70" fillId="0" borderId="15" xfId="0" applyNumberFormat="1" applyFont="1" applyBorder="1" applyAlignment="1">
      <alignment horizontal="left" vertical="top"/>
    </xf>
    <xf numFmtId="0" fontId="0" fillId="0" borderId="15" xfId="0" applyBorder="1" applyAlignment="1">
      <alignment/>
    </xf>
    <xf numFmtId="184" fontId="70" fillId="0" borderId="0" xfId="0" applyNumberFormat="1" applyFont="1" applyBorder="1" applyAlignment="1">
      <alignment horizontal="left" vertical="top"/>
    </xf>
    <xf numFmtId="0" fontId="15" fillId="0" borderId="0" xfId="0" applyNumberFormat="1" applyFont="1" applyBorder="1" applyAlignment="1">
      <alignment wrapText="1"/>
    </xf>
    <xf numFmtId="0" fontId="0" fillId="0" borderId="0" xfId="0" applyBorder="1" applyAlignment="1">
      <alignment/>
    </xf>
    <xf numFmtId="0" fontId="0" fillId="0" borderId="0" xfId="0" applyBorder="1" applyAlignment="1">
      <alignment/>
    </xf>
    <xf numFmtId="0" fontId="0" fillId="0" borderId="15" xfId="0" applyBorder="1" applyAlignment="1">
      <alignment/>
    </xf>
    <xf numFmtId="49" fontId="0" fillId="2" borderId="0" xfId="0" applyNumberFormat="1" applyFill="1" applyAlignment="1">
      <alignment horizontal="right"/>
    </xf>
    <xf numFmtId="1" fontId="15" fillId="2" borderId="0" xfId="0" applyNumberFormat="1" applyFont="1" applyFill="1" applyAlignment="1">
      <alignment horizontal="left" indent="1"/>
    </xf>
    <xf numFmtId="4" fontId="71" fillId="2" borderId="0" xfId="0" applyNumberFormat="1" applyFont="1" applyFill="1" applyAlignment="1">
      <alignment/>
    </xf>
    <xf numFmtId="4" fontId="72" fillId="2" borderId="0" xfId="0" applyNumberFormat="1" applyFont="1" applyFill="1" applyAlignment="1">
      <alignment/>
    </xf>
    <xf numFmtId="49" fontId="0" fillId="0" borderId="0" xfId="0" applyNumberFormat="1" applyAlignment="1">
      <alignment horizontal="right"/>
    </xf>
    <xf numFmtId="1" fontId="15" fillId="0" borderId="0" xfId="0" applyNumberFormat="1" applyFont="1" applyAlignment="1">
      <alignment horizontal="left" indent="1"/>
    </xf>
    <xf numFmtId="4" fontId="71" fillId="0" borderId="0" xfId="0" applyNumberFormat="1" applyFont="1" applyAlignment="1">
      <alignment/>
    </xf>
    <xf numFmtId="4" fontId="72" fillId="0" borderId="0" xfId="0" applyNumberFormat="1" applyFont="1" applyAlignment="1">
      <alignment/>
    </xf>
    <xf numFmtId="49" fontId="15" fillId="0" borderId="0" xfId="0" applyNumberFormat="1" applyFont="1" applyBorder="1" applyAlignment="1">
      <alignment horizontal="right"/>
    </xf>
    <xf numFmtId="1" fontId="15" fillId="0" borderId="0" xfId="0" applyNumberFormat="1" applyFont="1" applyBorder="1" applyAlignment="1">
      <alignment horizontal="left" indent="1"/>
    </xf>
    <xf numFmtId="4" fontId="71" fillId="0" borderId="0" xfId="0" applyNumberFormat="1" applyFont="1" applyBorder="1" applyAlignment="1">
      <alignment/>
    </xf>
    <xf numFmtId="49" fontId="15" fillId="0" borderId="15" xfId="0" applyNumberFormat="1" applyFont="1" applyBorder="1" applyAlignment="1">
      <alignment horizontal="right"/>
    </xf>
    <xf numFmtId="1" fontId="15" fillId="0" borderId="15" xfId="0" applyNumberFormat="1" applyFont="1" applyBorder="1" applyAlignment="1">
      <alignment horizontal="left" indent="1"/>
    </xf>
    <xf numFmtId="4" fontId="71" fillId="0" borderId="15" xfId="0" applyNumberFormat="1" applyFont="1" applyBorder="1" applyAlignment="1">
      <alignment/>
    </xf>
    <xf numFmtId="0" fontId="68" fillId="2" borderId="0" xfId="0" applyNumberFormat="1" applyFont="1" applyFill="1" applyAlignment="1">
      <alignment/>
    </xf>
    <xf numFmtId="2" fontId="71" fillId="2" borderId="0" xfId="0" applyNumberFormat="1" applyFont="1" applyFill="1" applyAlignment="1">
      <alignment/>
    </xf>
    <xf numFmtId="2" fontId="72" fillId="2" borderId="0" xfId="0" applyNumberFormat="1" applyFont="1" applyFill="1" applyAlignment="1">
      <alignment/>
    </xf>
    <xf numFmtId="0" fontId="68" fillId="0" borderId="0" xfId="0" applyFont="1" applyAlignment="1">
      <alignment wrapText="1"/>
    </xf>
    <xf numFmtId="2" fontId="71" fillId="0" borderId="0" xfId="0" applyNumberFormat="1" applyFont="1" applyAlignment="1">
      <alignment/>
    </xf>
    <xf numFmtId="2" fontId="72" fillId="0" borderId="0" xfId="0" applyNumberFormat="1" applyFont="1" applyAlignment="1">
      <alignment/>
    </xf>
    <xf numFmtId="184" fontId="15" fillId="0" borderId="0" xfId="0" applyNumberFormat="1" applyFont="1" applyAlignment="1">
      <alignment horizontal="left" vertical="top" wrapText="1"/>
    </xf>
    <xf numFmtId="49" fontId="15" fillId="0" borderId="0" xfId="0" applyNumberFormat="1" applyFont="1" applyAlignment="1">
      <alignment horizontal="right"/>
    </xf>
    <xf numFmtId="0" fontId="15" fillId="0" borderId="0" xfId="0" applyNumberFormat="1" applyFont="1" applyAlignment="1">
      <alignment horizontal="right" vertical="top" wrapText="1"/>
    </xf>
    <xf numFmtId="0" fontId="15" fillId="0" borderId="0" xfId="0" applyNumberFormat="1" applyFont="1" applyAlignment="1">
      <alignment wrapText="1"/>
    </xf>
    <xf numFmtId="2" fontId="15" fillId="0" borderId="0" xfId="0" applyNumberFormat="1" applyFont="1" applyAlignment="1">
      <alignment/>
    </xf>
    <xf numFmtId="4" fontId="15" fillId="0" borderId="0" xfId="0" applyNumberFormat="1" applyFont="1" applyAlignment="1">
      <alignment/>
    </xf>
    <xf numFmtId="4" fontId="15" fillId="0" borderId="0" xfId="0" applyNumberFormat="1" applyFont="1" applyBorder="1" applyAlignment="1">
      <alignment/>
    </xf>
    <xf numFmtId="0" fontId="15" fillId="0" borderId="0" xfId="0" applyNumberFormat="1" applyFont="1" applyAlignment="1">
      <alignment horizontal="right" wrapText="1"/>
    </xf>
    <xf numFmtId="0" fontId="0" fillId="0" borderId="0" xfId="0" applyAlignment="1">
      <alignment wrapText="1"/>
    </xf>
    <xf numFmtId="184" fontId="15" fillId="0" borderId="0" xfId="42" applyNumberFormat="1" applyFont="1" applyAlignment="1">
      <alignment horizontal="right" vertical="top"/>
      <protection/>
    </xf>
    <xf numFmtId="0" fontId="68" fillId="0" borderId="0" xfId="42" applyFont="1" applyAlignment="1">
      <alignment wrapText="1"/>
      <protection/>
    </xf>
    <xf numFmtId="49" fontId="15" fillId="0" borderId="0" xfId="42" applyNumberFormat="1" applyAlignment="1">
      <alignment horizontal="right"/>
      <protection/>
    </xf>
    <xf numFmtId="1" fontId="15" fillId="0" borderId="0" xfId="42" applyNumberFormat="1" applyFont="1" applyAlignment="1">
      <alignment horizontal="left" indent="1"/>
      <protection/>
    </xf>
    <xf numFmtId="2" fontId="15" fillId="0" borderId="0" xfId="42" applyNumberFormat="1" applyFont="1" applyAlignment="1">
      <alignment/>
      <protection/>
    </xf>
    <xf numFmtId="4" fontId="15" fillId="0" borderId="0" xfId="42" applyNumberFormat="1" applyFont="1" applyAlignment="1">
      <alignment/>
      <protection/>
    </xf>
    <xf numFmtId="0" fontId="15" fillId="0" borderId="0" xfId="42" applyAlignment="1">
      <alignment/>
      <protection/>
    </xf>
    <xf numFmtId="184" fontId="15" fillId="0" borderId="0" xfId="0" applyNumberFormat="1" applyFont="1" applyAlignment="1">
      <alignment horizontal="right"/>
    </xf>
    <xf numFmtId="0" fontId="15" fillId="0" borderId="0" xfId="0" applyFont="1" applyAlignment="1">
      <alignment wrapText="1"/>
    </xf>
    <xf numFmtId="2" fontId="15" fillId="0" borderId="0" xfId="0" applyNumberFormat="1" applyFont="1" applyBorder="1" applyAlignment="1">
      <alignment/>
    </xf>
    <xf numFmtId="0" fontId="68" fillId="0" borderId="15" xfId="0" applyNumberFormat="1" applyFont="1" applyBorder="1" applyAlignment="1">
      <alignment wrapText="1"/>
    </xf>
    <xf numFmtId="2" fontId="15" fillId="0" borderId="15" xfId="0" applyNumberFormat="1" applyFont="1" applyBorder="1" applyAlignment="1">
      <alignment/>
    </xf>
    <xf numFmtId="1" fontId="15" fillId="2" borderId="0" xfId="0" applyNumberFormat="1" applyFont="1" applyFill="1" applyAlignment="1">
      <alignment horizontal="center"/>
    </xf>
    <xf numFmtId="1" fontId="0" fillId="2" borderId="0" xfId="0" applyNumberFormat="1" applyFill="1" applyAlignment="1">
      <alignment horizontal="left" indent="1"/>
    </xf>
    <xf numFmtId="1" fontId="15" fillId="0" borderId="0" xfId="0" applyNumberFormat="1" applyFont="1" applyAlignment="1">
      <alignment horizontal="center"/>
    </xf>
    <xf numFmtId="1" fontId="0" fillId="0" borderId="0" xfId="0" applyNumberFormat="1" applyAlignment="1">
      <alignment horizontal="left" indent="1"/>
    </xf>
    <xf numFmtId="1" fontId="15" fillId="0" borderId="0" xfId="0" applyNumberFormat="1" applyFont="1" applyAlignment="1">
      <alignment horizontal="left"/>
    </xf>
    <xf numFmtId="0" fontId="15" fillId="0" borderId="0" xfId="0" applyFont="1" applyAlignment="1">
      <alignment/>
    </xf>
    <xf numFmtId="0" fontId="0" fillId="0" borderId="0" xfId="0" applyNumberFormat="1" applyBorder="1" applyAlignment="1">
      <alignment wrapText="1"/>
    </xf>
    <xf numFmtId="49" fontId="0" fillId="0" borderId="0" xfId="0" applyNumberFormat="1" applyBorder="1" applyAlignment="1">
      <alignment horizontal="right"/>
    </xf>
    <xf numFmtId="1" fontId="15" fillId="0" borderId="0" xfId="0" applyNumberFormat="1" applyFont="1" applyBorder="1" applyAlignment="1">
      <alignment horizontal="center"/>
    </xf>
    <xf numFmtId="49" fontId="0" fillId="0" borderId="15" xfId="0" applyNumberFormat="1" applyBorder="1" applyAlignment="1">
      <alignment horizontal="right"/>
    </xf>
    <xf numFmtId="1" fontId="15" fillId="0" borderId="15" xfId="0" applyNumberFormat="1" applyFont="1" applyBorder="1" applyAlignment="1">
      <alignment horizontal="center"/>
    </xf>
    <xf numFmtId="184" fontId="15" fillId="0" borderId="0" xfId="0" applyNumberFormat="1" applyFont="1" applyAlignment="1">
      <alignment horizontal="left" vertical="top"/>
    </xf>
    <xf numFmtId="49" fontId="15" fillId="0" borderId="0" xfId="0" applyNumberFormat="1" applyFont="1" applyAlignment="1">
      <alignment wrapText="1"/>
    </xf>
    <xf numFmtId="183" fontId="74" fillId="0" borderId="0" xfId="0" applyNumberFormat="1" applyFont="1" applyAlignment="1">
      <alignment horizontal="right"/>
    </xf>
    <xf numFmtId="0" fontId="0" fillId="0" borderId="0" xfId="0" applyNumberFormat="1" applyFont="1" applyAlignment="1">
      <alignment wrapText="1"/>
    </xf>
    <xf numFmtId="184" fontId="15" fillId="0" borderId="15" xfId="0" applyNumberFormat="1" applyFont="1" applyBorder="1" applyAlignment="1">
      <alignment horizontal="left" vertical="top"/>
    </xf>
    <xf numFmtId="184" fontId="15" fillId="0" borderId="0" xfId="0" applyNumberFormat="1" applyFont="1" applyBorder="1" applyAlignment="1">
      <alignment horizontal="left" vertical="top"/>
    </xf>
    <xf numFmtId="183" fontId="74" fillId="0" borderId="0" xfId="0" applyNumberFormat="1" applyFont="1" applyBorder="1" applyAlignment="1">
      <alignment horizontal="right"/>
    </xf>
    <xf numFmtId="4" fontId="68" fillId="0" borderId="15" xfId="0" applyNumberFormat="1" applyFont="1" applyBorder="1" applyAlignment="1">
      <alignment/>
    </xf>
    <xf numFmtId="0" fontId="68" fillId="0" borderId="15" xfId="0" applyNumberFormat="1" applyFont="1" applyBorder="1" applyAlignment="1">
      <alignment wrapText="1"/>
    </xf>
    <xf numFmtId="183" fontId="75" fillId="0" borderId="15" xfId="0" applyNumberFormat="1" applyFont="1" applyBorder="1" applyAlignment="1">
      <alignment horizontal="right"/>
    </xf>
    <xf numFmtId="4" fontId="76" fillId="0" borderId="15" xfId="0" applyNumberFormat="1" applyFont="1" applyBorder="1" applyAlignment="1">
      <alignment/>
    </xf>
    <xf numFmtId="49" fontId="68" fillId="0" borderId="15" xfId="0" applyNumberFormat="1" applyFont="1" applyBorder="1" applyAlignment="1">
      <alignment wrapText="1"/>
    </xf>
    <xf numFmtId="2" fontId="68" fillId="0" borderId="15" xfId="0" applyNumberFormat="1" applyFont="1" applyBorder="1" applyAlignment="1">
      <alignment/>
    </xf>
    <xf numFmtId="4" fontId="0" fillId="0" borderId="0" xfId="0" applyNumberFormat="1" applyFont="1" applyFill="1" applyAlignment="1" applyProtection="1">
      <alignment/>
      <protection locked="0"/>
    </xf>
    <xf numFmtId="4" fontId="11" fillId="0" borderId="0" xfId="0" applyNumberFormat="1" applyFont="1" applyFill="1" applyAlignment="1" applyProtection="1">
      <alignment/>
      <protection locked="0"/>
    </xf>
    <xf numFmtId="0" fontId="20" fillId="0" borderId="0" xfId="0" applyFont="1" applyAlignment="1">
      <alignment/>
    </xf>
    <xf numFmtId="0" fontId="0" fillId="0" borderId="0" xfId="0" applyFont="1" applyAlignment="1">
      <alignment/>
    </xf>
    <xf numFmtId="0" fontId="11" fillId="0" borderId="0" xfId="0" applyFont="1" applyAlignment="1">
      <alignment/>
    </xf>
    <xf numFmtId="0" fontId="19" fillId="0" borderId="0" xfId="0" applyFont="1" applyAlignment="1">
      <alignment/>
    </xf>
    <xf numFmtId="4" fontId="19" fillId="0" borderId="0" xfId="0" applyNumberFormat="1" applyFont="1" applyAlignment="1">
      <alignment/>
    </xf>
    <xf numFmtId="174" fontId="19" fillId="0" borderId="0" xfId="0" applyNumberFormat="1" applyFont="1" applyAlignment="1">
      <alignment/>
    </xf>
    <xf numFmtId="0" fontId="0" fillId="0" borderId="0" xfId="0" applyFont="1" applyAlignment="1">
      <alignment/>
    </xf>
    <xf numFmtId="0" fontId="2" fillId="0" borderId="0" xfId="0" applyFont="1" applyAlignment="1">
      <alignment vertical="top"/>
    </xf>
    <xf numFmtId="0" fontId="1" fillId="0" borderId="0" xfId="0" applyFont="1" applyFill="1" applyAlignment="1" applyProtection="1">
      <alignment/>
      <protection locked="0"/>
    </xf>
    <xf numFmtId="0" fontId="0" fillId="0" borderId="0" xfId="0" applyFont="1" applyFill="1" applyAlignment="1" applyProtection="1">
      <alignment/>
      <protection locked="0"/>
    </xf>
    <xf numFmtId="0" fontId="54" fillId="0" borderId="0" xfId="0" applyFont="1" applyAlignment="1">
      <alignment horizontal="center"/>
    </xf>
    <xf numFmtId="0" fontId="2" fillId="0" borderId="0" xfId="0" applyFont="1" applyAlignment="1">
      <alignment/>
    </xf>
    <xf numFmtId="4" fontId="0" fillId="0" borderId="0" xfId="0" applyNumberFormat="1" applyFont="1" applyAlignment="1">
      <alignment/>
    </xf>
    <xf numFmtId="174" fontId="0" fillId="0" borderId="0" xfId="0" applyNumberFormat="1" applyFont="1" applyAlignment="1">
      <alignment/>
    </xf>
    <xf numFmtId="0" fontId="15" fillId="0" borderId="0" xfId="0" applyFont="1" applyAlignment="1">
      <alignment/>
    </xf>
    <xf numFmtId="0" fontId="53" fillId="0" borderId="0" xfId="0" applyFont="1" applyAlignment="1">
      <alignment horizontal="center"/>
    </xf>
    <xf numFmtId="0" fontId="17" fillId="0" borderId="0" xfId="0" applyFont="1" applyAlignment="1">
      <alignment horizontal="center"/>
    </xf>
    <xf numFmtId="0" fontId="0" fillId="0" borderId="0" xfId="0" applyNumberFormat="1" applyFont="1" applyBorder="1" applyAlignment="1">
      <alignment horizontal="justify" vertical="top" wrapText="1"/>
    </xf>
    <xf numFmtId="2"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Alignment="1">
      <alignment/>
    </xf>
    <xf numFmtId="0" fontId="58" fillId="0" borderId="0" xfId="0" applyFont="1" applyBorder="1" applyAlignment="1">
      <alignment vertical="top" shrinkToFit="1"/>
    </xf>
    <xf numFmtId="1" fontId="58" fillId="0" borderId="0" xfId="0" applyNumberFormat="1" applyFont="1" applyBorder="1" applyAlignment="1">
      <alignment vertical="top" shrinkToFi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 2"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bostjan\My%20Documents\Obcina%20Ajdovscina\Taborniski%20dom%20Kovk\Popis%20del%20(strojne%20instalacije)%20korigiran%2020.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1"/>
      <sheetName val="2"/>
      <sheetName val="3"/>
    </sheetNames>
    <sheetDataSet>
      <sheetData sheetId="1">
        <row r="1">
          <cell r="A1" t="str">
            <v>1.</v>
          </cell>
          <cell r="B1" t="str">
            <v>SPLOŠNO</v>
          </cell>
        </row>
      </sheetData>
      <sheetData sheetId="2">
        <row r="1">
          <cell r="A1" t="str">
            <v>2.</v>
          </cell>
          <cell r="B1" t="str">
            <v>VODOVOD</v>
          </cell>
        </row>
      </sheetData>
      <sheetData sheetId="3">
        <row r="1">
          <cell r="A1" t="str">
            <v>3.</v>
          </cell>
          <cell r="B1" t="str">
            <v>VENTILACIJA</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7"/>
  <dimension ref="A1:K33"/>
  <sheetViews>
    <sheetView tabSelected="1" zoomScalePageLayoutView="0" workbookViewId="0" topLeftCell="A1">
      <selection activeCell="T38" sqref="T38"/>
    </sheetView>
  </sheetViews>
  <sheetFormatPr defaultColWidth="9.00390625" defaultRowHeight="12.75"/>
  <cols>
    <col min="1" max="1" width="2.625" style="0" customWidth="1"/>
    <col min="2" max="2" width="10.875" style="0" customWidth="1"/>
    <col min="3" max="3" width="18.25390625" style="0" customWidth="1"/>
    <col min="5" max="5" width="7.875" style="0" customWidth="1"/>
    <col min="6" max="6" width="1.00390625" style="0" customWidth="1"/>
    <col min="7" max="7" width="8.00390625" style="0" customWidth="1"/>
    <col min="8" max="8" width="22.75390625" style="6" customWidth="1"/>
    <col min="9" max="9" width="1.875" style="5" customWidth="1"/>
    <col min="10" max="10" width="8.125" style="0" customWidth="1"/>
  </cols>
  <sheetData>
    <row r="1" spans="1:11" s="3" customFormat="1" ht="12.75">
      <c r="A1" s="427"/>
      <c r="B1" s="427"/>
      <c r="C1" s="427"/>
      <c r="D1" s="427"/>
      <c r="E1" s="427"/>
      <c r="F1" s="427"/>
      <c r="G1" s="427"/>
      <c r="H1" s="427"/>
      <c r="I1" s="427"/>
      <c r="J1" s="427"/>
      <c r="K1" s="66"/>
    </row>
    <row r="2" spans="1:11" s="3" customFormat="1" ht="12.75">
      <c r="A2" s="427"/>
      <c r="B2" s="427"/>
      <c r="C2" s="427"/>
      <c r="D2" s="427"/>
      <c r="E2" s="427"/>
      <c r="F2" s="427"/>
      <c r="G2" s="427"/>
      <c r="H2" s="427"/>
      <c r="I2" s="427"/>
      <c r="J2" s="427"/>
      <c r="K2" s="66"/>
    </row>
    <row r="3" spans="1:11" ht="15" hidden="1">
      <c r="A3" s="433"/>
      <c r="B3" s="42" t="s">
        <v>30</v>
      </c>
      <c r="C3" s="425" t="s">
        <v>72</v>
      </c>
      <c r="D3" s="425"/>
      <c r="E3" s="425"/>
      <c r="F3" s="425"/>
      <c r="G3" s="425"/>
      <c r="H3" s="425"/>
      <c r="I3" s="425"/>
      <c r="J3" s="428"/>
      <c r="K3" s="83"/>
    </row>
    <row r="4" spans="1:11" ht="15">
      <c r="A4" s="428"/>
      <c r="B4" s="434" t="s">
        <v>30</v>
      </c>
      <c r="C4" s="426" t="s">
        <v>116</v>
      </c>
      <c r="D4" s="426"/>
      <c r="E4" s="426"/>
      <c r="F4" s="426"/>
      <c r="G4" s="426"/>
      <c r="H4" s="426"/>
      <c r="I4" s="426"/>
      <c r="J4" s="428"/>
      <c r="K4" s="83"/>
    </row>
    <row r="5" spans="1:11" ht="15">
      <c r="A5" s="428"/>
      <c r="B5" s="434"/>
      <c r="C5" s="429" t="s">
        <v>117</v>
      </c>
      <c r="D5" s="430"/>
      <c r="E5" s="430"/>
      <c r="F5" s="430"/>
      <c r="G5" s="430"/>
      <c r="H5" s="431"/>
      <c r="I5" s="432"/>
      <c r="J5" s="428"/>
      <c r="K5" s="83"/>
    </row>
    <row r="6" spans="1:11" ht="15.75">
      <c r="A6" s="428"/>
      <c r="B6" s="59" t="s">
        <v>31</v>
      </c>
      <c r="C6" s="435" t="s">
        <v>118</v>
      </c>
      <c r="D6" s="435"/>
      <c r="E6" s="435"/>
      <c r="F6" s="435"/>
      <c r="G6" s="435"/>
      <c r="H6" s="435"/>
      <c r="I6" s="435"/>
      <c r="J6" s="428"/>
      <c r="K6" s="83"/>
    </row>
    <row r="7" spans="1:11" ht="12.75">
      <c r="A7" s="428"/>
      <c r="B7" s="428"/>
      <c r="C7" s="436"/>
      <c r="D7" s="436"/>
      <c r="E7" s="436"/>
      <c r="F7" s="436"/>
      <c r="G7" s="436"/>
      <c r="H7" s="436"/>
      <c r="I7" s="436"/>
      <c r="J7" s="428"/>
      <c r="K7" s="83"/>
    </row>
    <row r="8" spans="1:11" ht="12.75">
      <c r="A8" s="428"/>
      <c r="B8" s="428"/>
      <c r="C8" s="436"/>
      <c r="D8" s="436"/>
      <c r="E8" s="436"/>
      <c r="F8" s="436"/>
      <c r="G8" s="436"/>
      <c r="H8" s="436"/>
      <c r="I8" s="436"/>
      <c r="J8" s="428"/>
      <c r="K8" s="83"/>
    </row>
    <row r="9" spans="1:11" ht="12.75">
      <c r="A9" s="437" t="s">
        <v>45</v>
      </c>
      <c r="B9" s="438"/>
      <c r="C9" s="438"/>
      <c r="D9" s="438"/>
      <c r="E9" s="438"/>
      <c r="F9" s="438"/>
      <c r="G9" s="438"/>
      <c r="H9" s="438"/>
      <c r="I9" s="438"/>
      <c r="J9" s="438"/>
      <c r="K9" s="83"/>
    </row>
    <row r="10" spans="1:11" ht="36.75" customHeight="1">
      <c r="A10" s="438"/>
      <c r="B10" s="438"/>
      <c r="C10" s="438"/>
      <c r="D10" s="438"/>
      <c r="E10" s="438"/>
      <c r="F10" s="438"/>
      <c r="G10" s="438"/>
      <c r="H10" s="438"/>
      <c r="I10" s="438"/>
      <c r="J10" s="438"/>
      <c r="K10" s="83"/>
    </row>
    <row r="11" spans="1:11" ht="12.75">
      <c r="A11" s="438"/>
      <c r="B11" s="438"/>
      <c r="C11" s="438"/>
      <c r="D11" s="438"/>
      <c r="E11" s="438"/>
      <c r="F11" s="438"/>
      <c r="G11" s="438"/>
      <c r="H11" s="438"/>
      <c r="I11" s="438"/>
      <c r="J11" s="438"/>
      <c r="K11" s="83"/>
    </row>
    <row r="12" spans="1:11" ht="0.75" customHeight="1">
      <c r="A12" s="438"/>
      <c r="B12" s="438"/>
      <c r="C12" s="438"/>
      <c r="D12" s="438"/>
      <c r="E12" s="438"/>
      <c r="F12" s="438"/>
      <c r="G12" s="438"/>
      <c r="H12" s="438"/>
      <c r="I12" s="438"/>
      <c r="J12" s="438"/>
      <c r="K12" s="83"/>
    </row>
    <row r="13" spans="1:11" ht="12.75">
      <c r="A13" s="433"/>
      <c r="B13" s="433"/>
      <c r="C13" s="433"/>
      <c r="D13" s="433"/>
      <c r="E13" s="433"/>
      <c r="F13" s="433"/>
      <c r="G13" s="433"/>
      <c r="H13" s="439"/>
      <c r="I13" s="440"/>
      <c r="J13" s="433"/>
      <c r="K13" s="83"/>
    </row>
    <row r="14" spans="1:11" ht="12.75">
      <c r="A14" s="433"/>
      <c r="B14" s="433"/>
      <c r="C14" s="433"/>
      <c r="D14" s="433"/>
      <c r="E14" s="433"/>
      <c r="F14" s="433"/>
      <c r="G14" s="433"/>
      <c r="H14" s="439"/>
      <c r="I14" s="440"/>
      <c r="J14" s="433"/>
      <c r="K14" s="83"/>
    </row>
    <row r="15" spans="1:11" ht="41.25" customHeight="1">
      <c r="A15" s="433"/>
      <c r="B15" s="433"/>
      <c r="C15" s="433"/>
      <c r="D15" s="433"/>
      <c r="E15" s="433"/>
      <c r="F15" s="433"/>
      <c r="G15" s="433"/>
      <c r="H15" s="439"/>
      <c r="I15" s="440"/>
      <c r="J15" s="433"/>
      <c r="K15" s="83"/>
    </row>
    <row r="16" spans="1:11" s="57" customFormat="1" ht="15">
      <c r="A16" s="441"/>
      <c r="B16" s="115" t="s">
        <v>32</v>
      </c>
      <c r="C16" s="116" t="s">
        <v>200</v>
      </c>
      <c r="D16" s="117"/>
      <c r="E16" s="117"/>
      <c r="F16" s="117"/>
      <c r="G16" s="117"/>
      <c r="H16" s="118">
        <f>'REKAP.II'!$C$2</f>
        <v>0</v>
      </c>
      <c r="I16" s="119"/>
      <c r="J16" s="120" t="s">
        <v>81</v>
      </c>
      <c r="K16" s="121"/>
    </row>
    <row r="17" spans="1:11" s="57" customFormat="1" ht="15">
      <c r="A17" s="441"/>
      <c r="B17" s="115"/>
      <c r="C17" s="117"/>
      <c r="D17" s="117"/>
      <c r="E17" s="117"/>
      <c r="F17" s="117"/>
      <c r="G17" s="117"/>
      <c r="H17" s="122"/>
      <c r="I17" s="119"/>
      <c r="J17" s="119"/>
      <c r="K17" s="121"/>
    </row>
    <row r="18" spans="1:11" s="57" customFormat="1" ht="15">
      <c r="A18" s="441"/>
      <c r="B18" s="115" t="s">
        <v>33</v>
      </c>
      <c r="C18" s="116" t="s">
        <v>96</v>
      </c>
      <c r="D18" s="117"/>
      <c r="E18" s="117"/>
      <c r="F18" s="117"/>
      <c r="G18" s="117"/>
      <c r="H18" s="118">
        <f>'REKAP.II'!$C$3</f>
        <v>0</v>
      </c>
      <c r="I18" s="119"/>
      <c r="J18" s="120" t="s">
        <v>81</v>
      </c>
      <c r="K18" s="121"/>
    </row>
    <row r="19" spans="1:11" s="57" customFormat="1" ht="15">
      <c r="A19" s="441"/>
      <c r="B19" s="115"/>
      <c r="C19" s="116"/>
      <c r="D19" s="117"/>
      <c r="E19" s="117"/>
      <c r="F19" s="117"/>
      <c r="G19" s="117"/>
      <c r="H19" s="118"/>
      <c r="I19" s="119"/>
      <c r="J19" s="120"/>
      <c r="K19" s="121"/>
    </row>
    <row r="20" spans="1:11" s="57" customFormat="1" ht="15">
      <c r="A20" s="441"/>
      <c r="B20" s="115" t="s">
        <v>89</v>
      </c>
      <c r="C20" s="116" t="s">
        <v>493</v>
      </c>
      <c r="D20" s="117"/>
      <c r="E20" s="117"/>
      <c r="F20" s="117"/>
      <c r="G20" s="117"/>
      <c r="H20" s="118">
        <f>'C.01'!G33+'C.02'!G46</f>
        <v>0</v>
      </c>
      <c r="I20" s="119"/>
      <c r="J20" s="120" t="s">
        <v>81</v>
      </c>
      <c r="K20" s="121"/>
    </row>
    <row r="21" spans="1:11" s="57" customFormat="1" ht="15">
      <c r="A21" s="441"/>
      <c r="B21" s="115"/>
      <c r="C21" s="116"/>
      <c r="D21" s="117"/>
      <c r="E21" s="117"/>
      <c r="F21" s="117"/>
      <c r="G21" s="117"/>
      <c r="H21" s="118"/>
      <c r="I21" s="119"/>
      <c r="J21" s="120"/>
      <c r="K21" s="121"/>
    </row>
    <row r="22" spans="1:11" s="57" customFormat="1" ht="15">
      <c r="A22" s="441"/>
      <c r="B22" s="115" t="s">
        <v>194</v>
      </c>
      <c r="C22" s="116" t="s">
        <v>195</v>
      </c>
      <c r="D22" s="117"/>
      <c r="E22" s="117"/>
      <c r="F22" s="117"/>
      <c r="G22" s="117"/>
      <c r="H22" s="118">
        <f>D!C23</f>
        <v>0</v>
      </c>
      <c r="I22" s="119"/>
      <c r="J22" s="120" t="s">
        <v>81</v>
      </c>
      <c r="K22" s="121"/>
    </row>
    <row r="23" spans="1:11" s="57" customFormat="1" ht="15">
      <c r="A23" s="441"/>
      <c r="B23" s="115"/>
      <c r="C23" s="116"/>
      <c r="D23" s="117"/>
      <c r="E23" s="117"/>
      <c r="F23" s="117"/>
      <c r="G23" s="117"/>
      <c r="H23" s="118"/>
      <c r="I23" s="119"/>
      <c r="J23" s="120"/>
      <c r="K23" s="121"/>
    </row>
    <row r="24" spans="1:11" s="57" customFormat="1" ht="15">
      <c r="A24" s="441"/>
      <c r="B24" s="115" t="s">
        <v>196</v>
      </c>
      <c r="C24" s="116" t="s">
        <v>197</v>
      </c>
      <c r="D24" s="117"/>
      <c r="E24" s="117"/>
      <c r="F24" s="117"/>
      <c r="G24" s="117"/>
      <c r="H24" s="118">
        <f>E!G29</f>
        <v>0</v>
      </c>
      <c r="I24" s="119"/>
      <c r="J24" s="120" t="s">
        <v>81</v>
      </c>
      <c r="K24" s="121"/>
    </row>
    <row r="25" spans="1:11" s="58" customFormat="1" ht="14.25" customHeight="1" thickBot="1">
      <c r="A25" s="108"/>
      <c r="B25" s="132"/>
      <c r="C25" s="133"/>
      <c r="D25" s="134"/>
      <c r="E25" s="134"/>
      <c r="F25" s="134"/>
      <c r="G25" s="134"/>
      <c r="H25" s="135"/>
      <c r="I25" s="136"/>
      <c r="J25" s="137"/>
      <c r="K25" s="88"/>
    </row>
    <row r="26" spans="1:11" s="58" customFormat="1" ht="27.75" customHeight="1" thickBot="1">
      <c r="A26" s="108"/>
      <c r="B26" s="123"/>
      <c r="C26" s="124" t="s">
        <v>44</v>
      </c>
      <c r="D26" s="125"/>
      <c r="E26" s="125"/>
      <c r="F26" s="125"/>
      <c r="G26" s="125"/>
      <c r="H26" s="126">
        <f>SUM(H16:H25)</f>
        <v>0</v>
      </c>
      <c r="I26" s="127"/>
      <c r="J26" s="128" t="s">
        <v>81</v>
      </c>
      <c r="K26" s="88"/>
    </row>
    <row r="27" spans="1:11" s="58" customFormat="1" ht="14.25" customHeight="1">
      <c r="A27" s="108"/>
      <c r="B27" s="109"/>
      <c r="C27" s="110"/>
      <c r="D27" s="111"/>
      <c r="E27" s="111"/>
      <c r="F27" s="111"/>
      <c r="G27" s="111"/>
      <c r="H27" s="112"/>
      <c r="I27" s="113"/>
      <c r="J27" s="114"/>
      <c r="K27" s="88"/>
    </row>
    <row r="28" spans="1:11" s="58" customFormat="1" ht="14.25" customHeight="1">
      <c r="A28" s="108"/>
      <c r="B28" s="109"/>
      <c r="C28" s="129" t="s">
        <v>198</v>
      </c>
      <c r="D28" s="111"/>
      <c r="E28" s="111"/>
      <c r="F28" s="111"/>
      <c r="G28" s="111"/>
      <c r="H28" s="130">
        <f>H26*0.2</f>
        <v>0</v>
      </c>
      <c r="I28" s="113"/>
      <c r="J28" s="131" t="s">
        <v>81</v>
      </c>
      <c r="K28" s="88"/>
    </row>
    <row r="29" spans="1:11" s="58" customFormat="1" ht="14.25" customHeight="1">
      <c r="A29" s="108"/>
      <c r="B29" s="109"/>
      <c r="C29" s="110"/>
      <c r="D29" s="111"/>
      <c r="E29" s="111"/>
      <c r="F29" s="111"/>
      <c r="G29" s="111"/>
      <c r="H29" s="112"/>
      <c r="I29" s="113"/>
      <c r="J29" s="114"/>
      <c r="K29" s="88"/>
    </row>
    <row r="30" spans="1:11" s="58" customFormat="1" ht="26.25" customHeight="1" thickBot="1">
      <c r="A30" s="152"/>
      <c r="B30" s="153"/>
      <c r="C30" s="154" t="s">
        <v>199</v>
      </c>
      <c r="D30" s="154"/>
      <c r="E30" s="154"/>
      <c r="F30" s="154"/>
      <c r="G30" s="154"/>
      <c r="H30" s="155">
        <f>H26+H28</f>
        <v>0</v>
      </c>
      <c r="I30" s="156"/>
      <c r="J30" s="156" t="s">
        <v>81</v>
      </c>
      <c r="K30" s="88"/>
    </row>
    <row r="31" spans="1:11" s="58" customFormat="1" ht="14.25" customHeight="1">
      <c r="A31" s="108"/>
      <c r="B31" s="109"/>
      <c r="C31" s="110"/>
      <c r="D31" s="111"/>
      <c r="E31" s="111"/>
      <c r="F31" s="111"/>
      <c r="G31" s="111"/>
      <c r="H31" s="112"/>
      <c r="I31" s="113"/>
      <c r="J31" s="114"/>
      <c r="K31" s="88"/>
    </row>
    <row r="32" spans="1:11" s="58" customFormat="1" ht="14.25" customHeight="1">
      <c r="A32" s="108"/>
      <c r="B32" s="109"/>
      <c r="C32" s="110"/>
      <c r="D32" s="111"/>
      <c r="E32" s="111"/>
      <c r="F32" s="111"/>
      <c r="G32" s="111"/>
      <c r="H32" s="112"/>
      <c r="I32" s="113"/>
      <c r="J32" s="114"/>
      <c r="K32" s="88"/>
    </row>
    <row r="33" spans="1:10" ht="12.75">
      <c r="A33" s="3"/>
      <c r="B33" s="3"/>
      <c r="C33" s="3"/>
      <c r="D33" s="3"/>
      <c r="E33" s="3"/>
      <c r="F33" s="3"/>
      <c r="G33" s="3"/>
      <c r="H33" s="3"/>
      <c r="I33" s="3"/>
      <c r="J33" s="3"/>
    </row>
  </sheetData>
  <sheetProtection/>
  <mergeCells count="16">
    <mergeCell ref="A9:J12"/>
    <mergeCell ref="A13:J15"/>
    <mergeCell ref="A16:A24"/>
    <mergeCell ref="A6:A8"/>
    <mergeCell ref="B7:B8"/>
    <mergeCell ref="J6:J8"/>
    <mergeCell ref="C6:I6"/>
    <mergeCell ref="C7:I7"/>
    <mergeCell ref="C8:I8"/>
    <mergeCell ref="C3:I3"/>
    <mergeCell ref="C4:I4"/>
    <mergeCell ref="A1:J2"/>
    <mergeCell ref="J3:J5"/>
    <mergeCell ref="C5:I5"/>
    <mergeCell ref="A3:A5"/>
    <mergeCell ref="B4:B5"/>
  </mergeCells>
  <printOptions/>
  <pageMargins left="0.7480314960629921" right="0.5511811023622047" top="0.984251968503937" bottom="0.984251968503937"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311"/>
  <dimension ref="A1:L10"/>
  <sheetViews>
    <sheetView zoomScalePageLayoutView="0" workbookViewId="0" topLeftCell="B2">
      <selection activeCell="J7" sqref="J7"/>
    </sheetView>
  </sheetViews>
  <sheetFormatPr defaultColWidth="9.00390625" defaultRowHeight="12.75" customHeight="1"/>
  <cols>
    <col min="1" max="1" width="6.00390625"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3.5" customHeight="1" hidden="1">
      <c r="B1" s="34" t="s">
        <v>29</v>
      </c>
      <c r="C1" s="32" t="s">
        <v>47</v>
      </c>
      <c r="J1" s="35"/>
      <c r="L1" s="36">
        <f>SUM(L8:L382)</f>
        <v>0</v>
      </c>
    </row>
    <row r="2" spans="2:12" ht="12.75" customHeight="1">
      <c r="B2" s="62"/>
      <c r="C2" s="63"/>
      <c r="D2" s="63"/>
      <c r="E2" s="63"/>
      <c r="F2" s="63"/>
      <c r="G2" s="63"/>
      <c r="H2" s="63"/>
      <c r="I2" s="63"/>
      <c r="J2" s="64"/>
      <c r="K2" s="65"/>
      <c r="L2" s="63"/>
    </row>
    <row r="3" spans="1:12" s="1" customFormat="1" ht="20.25" customHeight="1">
      <c r="A3" s="28" t="s">
        <v>47</v>
      </c>
      <c r="B3" s="141" t="s">
        <v>60</v>
      </c>
      <c r="C3" s="1" t="s">
        <v>111</v>
      </c>
      <c r="J3" s="23" t="s">
        <v>48</v>
      </c>
      <c r="K3" s="21"/>
      <c r="L3" s="31" t="s">
        <v>79</v>
      </c>
    </row>
    <row r="4" spans="1:12" s="1" customFormat="1" ht="20.25" customHeight="1">
      <c r="A4" s="28"/>
      <c r="B4" s="4"/>
      <c r="C4" s="2"/>
      <c r="J4" s="23"/>
      <c r="K4" s="21"/>
      <c r="L4" s="31"/>
    </row>
    <row r="5" spans="1:3" ht="12.75">
      <c r="A5" s="32">
        <f>IF(C5=0,0,1)</f>
        <v>1</v>
      </c>
      <c r="B5" s="37">
        <f>SUM($A$5:A5)*A5</f>
        <v>1</v>
      </c>
      <c r="C5" s="44" t="s">
        <v>158</v>
      </c>
    </row>
    <row r="6" spans="3:10" ht="27" customHeight="1">
      <c r="C6" s="444" t="s">
        <v>159</v>
      </c>
      <c r="D6" s="446"/>
      <c r="E6" s="446"/>
      <c r="F6" s="446"/>
      <c r="G6" s="446"/>
      <c r="H6" s="446"/>
      <c r="I6" s="33"/>
      <c r="J6" s="25"/>
    </row>
    <row r="7" spans="2:12" ht="12.75">
      <c r="B7" s="62"/>
      <c r="E7" s="38" t="s">
        <v>52</v>
      </c>
      <c r="G7" s="45">
        <v>3</v>
      </c>
      <c r="J7" s="43"/>
      <c r="L7" s="40">
        <f>G7*J7</f>
        <v>0</v>
      </c>
    </row>
    <row r="8" ht="12.75" customHeight="1">
      <c r="B8" s="62"/>
    </row>
    <row r="9" spans="1:12" s="47" customFormat="1" ht="18" customHeight="1">
      <c r="A9" s="46" t="s">
        <v>47</v>
      </c>
      <c r="B9" s="142"/>
      <c r="C9" s="47" t="s">
        <v>112</v>
      </c>
      <c r="G9" s="143">
        <f>SUM(L5:L382)</f>
        <v>0</v>
      </c>
      <c r="J9" s="48"/>
      <c r="K9" s="49"/>
      <c r="L9" s="50"/>
    </row>
    <row r="10" ht="12.75" customHeight="1">
      <c r="B10" s="62"/>
    </row>
  </sheetData>
  <sheetProtection/>
  <mergeCells count="1">
    <mergeCell ref="C6:H6"/>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11.xml><?xml version="1.0" encoding="utf-8"?>
<worksheet xmlns="http://schemas.openxmlformats.org/spreadsheetml/2006/main" xmlns:r="http://schemas.openxmlformats.org/officeDocument/2006/relationships">
  <sheetPr codeName="List320"/>
  <dimension ref="A1:L44"/>
  <sheetViews>
    <sheetView zoomScalePageLayoutView="0" workbookViewId="0" topLeftCell="B2">
      <selection activeCell="N19" sqref="N19"/>
    </sheetView>
  </sheetViews>
  <sheetFormatPr defaultColWidth="9.00390625" defaultRowHeight="12.75"/>
  <cols>
    <col min="1" max="1" width="0" style="32" hidden="1" customWidth="1"/>
    <col min="2" max="2" width="4.75390625" style="37" customWidth="1"/>
    <col min="3" max="3" width="9.125" style="38" customWidth="1"/>
    <col min="4" max="4" width="8.125" style="38" customWidth="1"/>
    <col min="5" max="5" width="9.125" style="38" customWidth="1"/>
    <col min="6" max="6" width="10.00390625" style="38" customWidth="1"/>
    <col min="7" max="7" width="13.125" style="38" bestFit="1" customWidth="1"/>
    <col min="8" max="8" width="6.875" style="38" customWidth="1"/>
    <col min="9" max="9" width="0.74609375" style="38" customWidth="1"/>
    <col min="10" max="10" width="11.375" style="39" customWidth="1"/>
    <col min="11" max="11" width="0.74609375" style="38" hidden="1" customWidth="1"/>
    <col min="12" max="12" width="13.375" style="40" customWidth="1"/>
    <col min="13" max="13" width="8.125" style="38" customWidth="1"/>
    <col min="14" max="16384" width="9.125" style="38" customWidth="1"/>
  </cols>
  <sheetData>
    <row r="1" spans="2:12" s="32" customFormat="1" ht="15" customHeight="1" hidden="1">
      <c r="B1" s="34" t="s">
        <v>29</v>
      </c>
      <c r="C1" s="32" t="s">
        <v>47</v>
      </c>
      <c r="J1" s="35"/>
      <c r="L1" s="36">
        <f>SUM(L4:L493)</f>
        <v>0</v>
      </c>
    </row>
    <row r="2" spans="1:12" s="1" customFormat="1" ht="18.75" customHeight="1">
      <c r="A2" s="28" t="s">
        <v>47</v>
      </c>
      <c r="B2" s="141" t="s">
        <v>61</v>
      </c>
      <c r="C2" s="1" t="s">
        <v>160</v>
      </c>
      <c r="J2" s="23" t="s">
        <v>48</v>
      </c>
      <c r="K2" s="21"/>
      <c r="L2" s="31" t="s">
        <v>79</v>
      </c>
    </row>
    <row r="3" spans="1:12" s="1" customFormat="1" ht="18.75" customHeight="1">
      <c r="A3" s="28"/>
      <c r="B3" s="67"/>
      <c r="C3" s="68"/>
      <c r="D3" s="69"/>
      <c r="E3" s="69"/>
      <c r="F3" s="69"/>
      <c r="G3" s="69"/>
      <c r="H3" s="69"/>
      <c r="I3" s="69"/>
      <c r="J3" s="70"/>
      <c r="K3" s="71"/>
      <c r="L3" s="72"/>
    </row>
    <row r="4" spans="1:3" ht="12.75">
      <c r="A4" s="32">
        <f>IF(C4=0,0,1)</f>
        <v>1</v>
      </c>
      <c r="B4" s="37">
        <f>SUM($A$4:A4)*A4</f>
        <v>1</v>
      </c>
      <c r="C4" s="44" t="s">
        <v>161</v>
      </c>
    </row>
    <row r="5" spans="3:10" ht="51" customHeight="1">
      <c r="C5" s="444" t="s">
        <v>162</v>
      </c>
      <c r="D5" s="446"/>
      <c r="E5" s="446"/>
      <c r="F5" s="446"/>
      <c r="G5" s="446"/>
      <c r="H5" s="446"/>
      <c r="I5" s="33"/>
      <c r="J5" s="25"/>
    </row>
    <row r="6" spans="5:12" ht="12.75">
      <c r="E6" s="38" t="s">
        <v>53</v>
      </c>
      <c r="G6" s="45">
        <v>2</v>
      </c>
      <c r="J6" s="43"/>
      <c r="L6" s="40">
        <f>G6*J6</f>
        <v>0</v>
      </c>
    </row>
    <row r="7" spans="2:12" ht="12.75">
      <c r="B7" s="62"/>
      <c r="C7" s="63"/>
      <c r="D7" s="63"/>
      <c r="E7" s="63"/>
      <c r="F7" s="63"/>
      <c r="G7" s="76"/>
      <c r="H7" s="63"/>
      <c r="I7" s="63"/>
      <c r="J7" s="77"/>
      <c r="K7" s="63"/>
      <c r="L7" s="65"/>
    </row>
    <row r="8" spans="1:3" ht="12.75">
      <c r="A8" s="32">
        <f>IF(C8=0,0,1)</f>
        <v>1</v>
      </c>
      <c r="B8" s="37">
        <f>SUM($A$4:A8)*A8</f>
        <v>2</v>
      </c>
      <c r="C8" s="44" t="s">
        <v>163</v>
      </c>
    </row>
    <row r="9" spans="3:10" ht="39" customHeight="1">
      <c r="C9" s="444" t="s">
        <v>164</v>
      </c>
      <c r="D9" s="446"/>
      <c r="E9" s="446"/>
      <c r="F9" s="446"/>
      <c r="G9" s="446"/>
      <c r="H9" s="446"/>
      <c r="I9" s="33"/>
      <c r="J9" s="25"/>
    </row>
    <row r="10" spans="5:12" ht="12.75">
      <c r="E10" s="38" t="s">
        <v>53</v>
      </c>
      <c r="G10" s="45">
        <v>1</v>
      </c>
      <c r="J10" s="43"/>
      <c r="L10" s="40">
        <f>G10*J10</f>
        <v>0</v>
      </c>
    </row>
    <row r="11" spans="2:12" ht="12.75">
      <c r="B11" s="62"/>
      <c r="C11" s="63"/>
      <c r="D11" s="63"/>
      <c r="E11" s="63"/>
      <c r="F11" s="63"/>
      <c r="G11" s="76"/>
      <c r="H11" s="63"/>
      <c r="I11" s="63"/>
      <c r="J11" s="77"/>
      <c r="K11" s="63"/>
      <c r="L11" s="65"/>
    </row>
    <row r="12" spans="1:12" ht="12.75">
      <c r="A12" s="32">
        <f>IF(C12=0,0,1)</f>
        <v>1</v>
      </c>
      <c r="B12" s="37">
        <f>SUM($A$4:A12)*A12</f>
        <v>3</v>
      </c>
      <c r="C12" s="44" t="s">
        <v>165</v>
      </c>
      <c r="K12" s="63"/>
      <c r="L12" s="65"/>
    </row>
    <row r="13" spans="3:10" ht="88.5" customHeight="1">
      <c r="C13" s="444" t="s">
        <v>166</v>
      </c>
      <c r="D13" s="446"/>
      <c r="E13" s="446"/>
      <c r="F13" s="446"/>
      <c r="G13" s="446"/>
      <c r="H13" s="446"/>
      <c r="I13" s="33"/>
      <c r="J13" s="25"/>
    </row>
    <row r="14" spans="2:12" ht="12.75">
      <c r="B14" s="62"/>
      <c r="C14" s="38" t="s">
        <v>167</v>
      </c>
      <c r="E14" s="38" t="s">
        <v>53</v>
      </c>
      <c r="G14" s="45">
        <v>1</v>
      </c>
      <c r="J14" s="43"/>
      <c r="L14" s="40">
        <f>G14*J14</f>
        <v>0</v>
      </c>
    </row>
    <row r="15" spans="2:12" ht="12.75">
      <c r="B15" s="62"/>
      <c r="C15" s="38" t="s">
        <v>168</v>
      </c>
      <c r="E15" s="38" t="s">
        <v>53</v>
      </c>
      <c r="G15" s="45">
        <v>2</v>
      </c>
      <c r="J15" s="43"/>
      <c r="L15" s="40">
        <f>G15*J15</f>
        <v>0</v>
      </c>
    </row>
    <row r="16" spans="2:12" ht="12.75">
      <c r="B16" s="62"/>
      <c r="C16" s="38" t="s">
        <v>169</v>
      </c>
      <c r="E16" s="38" t="s">
        <v>53</v>
      </c>
      <c r="G16" s="45">
        <v>1</v>
      </c>
      <c r="J16" s="43"/>
      <c r="L16" s="40">
        <f>G16*J16</f>
        <v>0</v>
      </c>
    </row>
    <row r="17" spans="2:12" ht="12.75">
      <c r="B17" s="62"/>
      <c r="C17" s="63"/>
      <c r="D17" s="63"/>
      <c r="E17" s="63"/>
      <c r="F17" s="63"/>
      <c r="G17" s="76"/>
      <c r="H17" s="63"/>
      <c r="I17" s="63"/>
      <c r="J17" s="77"/>
      <c r="K17" s="63"/>
      <c r="L17" s="65"/>
    </row>
    <row r="18" spans="1:12" ht="12.75">
      <c r="A18" s="32">
        <f>IF(C18=0,0,1)</f>
        <v>1</v>
      </c>
      <c r="B18" s="37">
        <f>SUM($A$4:A18)*A18</f>
        <v>4</v>
      </c>
      <c r="C18" s="44" t="s">
        <v>171</v>
      </c>
      <c r="K18" s="63"/>
      <c r="L18" s="65"/>
    </row>
    <row r="19" spans="3:12" ht="65.25" customHeight="1">
      <c r="C19" s="444" t="s">
        <v>172</v>
      </c>
      <c r="D19" s="446"/>
      <c r="E19" s="446"/>
      <c r="F19" s="446"/>
      <c r="G19" s="446"/>
      <c r="H19" s="446"/>
      <c r="I19" s="33"/>
      <c r="J19" s="25"/>
      <c r="K19" s="63"/>
      <c r="L19" s="65"/>
    </row>
    <row r="20" spans="2:12" ht="12.75">
      <c r="B20" s="62"/>
      <c r="C20" s="63"/>
      <c r="D20" s="63"/>
      <c r="E20" s="38" t="s">
        <v>53</v>
      </c>
      <c r="G20" s="45">
        <v>1</v>
      </c>
      <c r="J20" s="43"/>
      <c r="L20" s="40">
        <f>G20*J20</f>
        <v>0</v>
      </c>
    </row>
    <row r="21" spans="2:10" ht="12.75">
      <c r="B21" s="62"/>
      <c r="C21" s="63"/>
      <c r="D21" s="63"/>
      <c r="G21" s="45"/>
      <c r="J21" s="43"/>
    </row>
    <row r="22" spans="2:10" ht="12.75">
      <c r="B22" s="37">
        <v>5</v>
      </c>
      <c r="C22" s="44" t="s">
        <v>170</v>
      </c>
      <c r="G22" s="45"/>
      <c r="J22" s="43"/>
    </row>
    <row r="23" spans="2:10" ht="63" customHeight="1">
      <c r="B23" s="62"/>
      <c r="C23" s="444" t="s">
        <v>176</v>
      </c>
      <c r="D23" s="446"/>
      <c r="E23" s="446"/>
      <c r="F23" s="446"/>
      <c r="G23" s="446"/>
      <c r="H23" s="446"/>
      <c r="J23" s="43"/>
    </row>
    <row r="24" spans="2:12" ht="12.75">
      <c r="B24" s="62"/>
      <c r="C24" s="63"/>
      <c r="D24" s="63"/>
      <c r="E24" s="38" t="s">
        <v>53</v>
      </c>
      <c r="G24" s="45">
        <v>1</v>
      </c>
      <c r="J24" s="43"/>
      <c r="L24" s="40">
        <f>G24*J24</f>
        <v>0</v>
      </c>
    </row>
    <row r="25" spans="2:10" ht="12.75">
      <c r="B25" s="62"/>
      <c r="C25" s="63"/>
      <c r="D25" s="63"/>
      <c r="G25" s="45"/>
      <c r="J25" s="43"/>
    </row>
    <row r="26" spans="2:10" ht="12.75">
      <c r="B26" s="37">
        <v>6</v>
      </c>
      <c r="C26" s="44" t="s">
        <v>173</v>
      </c>
      <c r="G26" s="45"/>
      <c r="J26" s="43"/>
    </row>
    <row r="27" spans="3:10" ht="63" customHeight="1">
      <c r="C27" s="444" t="s">
        <v>175</v>
      </c>
      <c r="D27" s="446"/>
      <c r="E27" s="446"/>
      <c r="F27" s="446"/>
      <c r="G27" s="446"/>
      <c r="H27" s="446"/>
      <c r="J27" s="43"/>
    </row>
    <row r="28" spans="2:12" ht="12.75">
      <c r="B28" s="62"/>
      <c r="C28" s="63"/>
      <c r="D28" s="63"/>
      <c r="E28" s="38" t="s">
        <v>53</v>
      </c>
      <c r="G28" s="45">
        <v>1</v>
      </c>
      <c r="J28" s="43"/>
      <c r="L28" s="40">
        <f>G28*J28</f>
        <v>0</v>
      </c>
    </row>
    <row r="29" spans="2:10" ht="12.75">
      <c r="B29" s="62"/>
      <c r="C29" s="63"/>
      <c r="D29" s="63"/>
      <c r="G29" s="45"/>
      <c r="J29" s="43"/>
    </row>
    <row r="30" spans="2:10" ht="12.75">
      <c r="B30" s="37">
        <v>7</v>
      </c>
      <c r="C30" s="44" t="s">
        <v>174</v>
      </c>
      <c r="G30" s="45"/>
      <c r="J30" s="43"/>
    </row>
    <row r="31" spans="2:10" ht="62.25" customHeight="1">
      <c r="B31" s="62"/>
      <c r="C31" s="444" t="s">
        <v>192</v>
      </c>
      <c r="D31" s="446"/>
      <c r="E31" s="446"/>
      <c r="F31" s="446"/>
      <c r="G31" s="446"/>
      <c r="H31" s="446"/>
      <c r="J31" s="43"/>
    </row>
    <row r="32" spans="2:12" ht="12.75">
      <c r="B32" s="62"/>
      <c r="C32" s="63"/>
      <c r="D32" s="63"/>
      <c r="E32" s="38" t="s">
        <v>53</v>
      </c>
      <c r="G32" s="45">
        <v>1</v>
      </c>
      <c r="J32" s="43"/>
      <c r="L32" s="40">
        <f>G32*J32</f>
        <v>0</v>
      </c>
    </row>
    <row r="33" spans="2:10" ht="12.75">
      <c r="B33" s="62"/>
      <c r="C33" s="63"/>
      <c r="D33" s="63"/>
      <c r="G33" s="45"/>
      <c r="J33" s="43"/>
    </row>
    <row r="34" spans="2:10" ht="12.75">
      <c r="B34" s="37">
        <v>8</v>
      </c>
      <c r="C34" s="44" t="s">
        <v>0</v>
      </c>
      <c r="G34" s="45"/>
      <c r="J34" s="43"/>
    </row>
    <row r="35" spans="2:12" ht="49.5" customHeight="1">
      <c r="B35" s="62"/>
      <c r="C35" s="444" t="s">
        <v>1</v>
      </c>
      <c r="D35" s="446"/>
      <c r="E35" s="446"/>
      <c r="F35" s="446"/>
      <c r="G35" s="446"/>
      <c r="H35" s="446"/>
      <c r="J35" s="43"/>
      <c r="L35" s="40">
        <f>G35*J35</f>
        <v>0</v>
      </c>
    </row>
    <row r="36" spans="2:10" ht="12.75">
      <c r="B36" s="62"/>
      <c r="E36" s="38" t="s">
        <v>53</v>
      </c>
      <c r="G36" s="45">
        <v>2</v>
      </c>
      <c r="J36" s="43"/>
    </row>
    <row r="37" spans="2:10" ht="12.75">
      <c r="B37" s="62"/>
      <c r="G37" s="45"/>
      <c r="J37" s="43"/>
    </row>
    <row r="38" spans="2:10" ht="12.75">
      <c r="B38" s="37">
        <v>9</v>
      </c>
      <c r="C38" s="44" t="s">
        <v>185</v>
      </c>
      <c r="G38" s="45"/>
      <c r="J38" s="43"/>
    </row>
    <row r="39" spans="3:10" ht="39.75" customHeight="1">
      <c r="C39" s="444" t="s">
        <v>186</v>
      </c>
      <c r="D39" s="446"/>
      <c r="E39" s="446"/>
      <c r="F39" s="446"/>
      <c r="G39" s="446"/>
      <c r="H39" s="446"/>
      <c r="J39" s="43"/>
    </row>
    <row r="40" spans="5:12" ht="12.75">
      <c r="E40" s="38" t="s">
        <v>53</v>
      </c>
      <c r="G40" s="45">
        <v>3</v>
      </c>
      <c r="J40" s="43"/>
      <c r="L40" s="40">
        <f>G40*J40</f>
        <v>0</v>
      </c>
    </row>
    <row r="41" spans="2:12" ht="12.75">
      <c r="B41" s="62"/>
      <c r="G41" s="45"/>
      <c r="J41" s="43"/>
      <c r="K41" s="63"/>
      <c r="L41" s="65"/>
    </row>
    <row r="42" spans="1:12" s="47" customFormat="1" ht="18.75" customHeight="1">
      <c r="A42" s="46" t="s">
        <v>47</v>
      </c>
      <c r="B42" s="142"/>
      <c r="C42" s="47" t="s">
        <v>177</v>
      </c>
      <c r="G42" s="143">
        <f>SUM(L4:L493)</f>
        <v>0</v>
      </c>
      <c r="J42" s="48"/>
      <c r="K42" s="79"/>
      <c r="L42" s="80"/>
    </row>
    <row r="43" spans="2:12" ht="12.75">
      <c r="B43" s="62"/>
      <c r="K43" s="63"/>
      <c r="L43" s="65"/>
    </row>
    <row r="44" spans="2:12" ht="12.75">
      <c r="B44" s="62"/>
      <c r="K44" s="63"/>
      <c r="L44" s="65"/>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sheetData>
  <sheetProtection/>
  <mergeCells count="9">
    <mergeCell ref="C39:H39"/>
    <mergeCell ref="C35:H35"/>
    <mergeCell ref="C5:H5"/>
    <mergeCell ref="C19:H19"/>
    <mergeCell ref="C9:H9"/>
    <mergeCell ref="C13:H13"/>
    <mergeCell ref="C23:H23"/>
    <mergeCell ref="C27:H27"/>
    <mergeCell ref="C31:H31"/>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2.xml><?xml version="1.0" encoding="utf-8"?>
<worksheet xmlns="http://schemas.openxmlformats.org/spreadsheetml/2006/main" xmlns:r="http://schemas.openxmlformats.org/officeDocument/2006/relationships">
  <sheetPr codeName="List314"/>
  <dimension ref="A1:M13"/>
  <sheetViews>
    <sheetView zoomScalePageLayoutView="0" workbookViewId="0" topLeftCell="B2">
      <selection activeCell="J11" sqref="J11"/>
    </sheetView>
  </sheetViews>
  <sheetFormatPr defaultColWidth="9.00390625" defaultRowHeight="12.75"/>
  <cols>
    <col min="1" max="1" width="0" style="32" hidden="1" customWidth="1"/>
    <col min="2" max="2" width="5.125" style="37" customWidth="1"/>
    <col min="3" max="3" width="9.125" style="38" customWidth="1"/>
    <col min="4" max="4" width="8.125" style="38" customWidth="1"/>
    <col min="5" max="5" width="9.125" style="38" customWidth="1"/>
    <col min="6" max="6" width="10.00390625" style="38" customWidth="1"/>
    <col min="7" max="7" width="13.125" style="38" bestFit="1" customWidth="1"/>
    <col min="8" max="8" width="6.875" style="38" customWidth="1"/>
    <col min="9" max="9" width="0.74609375" style="38" customWidth="1"/>
    <col min="10" max="10" width="11.875" style="39" customWidth="1"/>
    <col min="11" max="11" width="0.12890625" style="38" customWidth="1"/>
    <col min="12" max="12" width="13.25390625" style="40" customWidth="1"/>
    <col min="13" max="13" width="8.125" style="38" customWidth="1"/>
    <col min="14" max="16384" width="9.125" style="38" customWidth="1"/>
  </cols>
  <sheetData>
    <row r="1" spans="2:12" s="32" customFormat="1" ht="15" customHeight="1" hidden="1">
      <c r="B1" s="34" t="s">
        <v>29</v>
      </c>
      <c r="C1" s="32" t="s">
        <v>47</v>
      </c>
      <c r="J1" s="35"/>
      <c r="L1" s="36">
        <f>SUM(L5:L464)</f>
        <v>0</v>
      </c>
    </row>
    <row r="2" spans="1:13" ht="15.75" customHeight="1">
      <c r="A2" s="98"/>
      <c r="B2" s="96"/>
      <c r="C2" s="97"/>
      <c r="D2" s="97"/>
      <c r="E2" s="97"/>
      <c r="F2" s="97"/>
      <c r="G2" s="97"/>
      <c r="H2" s="97"/>
      <c r="I2" s="97"/>
      <c r="J2" s="99"/>
      <c r="K2" s="100"/>
      <c r="L2" s="97"/>
      <c r="M2" s="97"/>
    </row>
    <row r="3" spans="1:12" s="1" customFormat="1" ht="18.75" customHeight="1">
      <c r="A3" s="28" t="s">
        <v>47</v>
      </c>
      <c r="B3" s="141" t="s">
        <v>62</v>
      </c>
      <c r="C3" s="1" t="s">
        <v>10</v>
      </c>
      <c r="J3" s="23" t="s">
        <v>48</v>
      </c>
      <c r="K3" s="21"/>
      <c r="L3" s="31" t="s">
        <v>79</v>
      </c>
    </row>
    <row r="4" spans="1:12" s="1" customFormat="1" ht="18.75" customHeight="1">
      <c r="A4" s="28"/>
      <c r="B4" s="4"/>
      <c r="C4" s="2"/>
      <c r="J4" s="23"/>
      <c r="K4" s="21"/>
      <c r="L4" s="31"/>
    </row>
    <row r="5" spans="1:3" ht="12.75">
      <c r="A5" s="32">
        <f>IF(C5=0,0,1)</f>
        <v>1</v>
      </c>
      <c r="B5" s="37">
        <f>SUM($A$5:A5)*A5</f>
        <v>1</v>
      </c>
      <c r="C5" s="44" t="s">
        <v>11</v>
      </c>
    </row>
    <row r="6" spans="3:10" ht="53.25" customHeight="1">
      <c r="C6" s="444" t="s">
        <v>12</v>
      </c>
      <c r="D6" s="446"/>
      <c r="E6" s="446"/>
      <c r="F6" s="446"/>
      <c r="G6" s="446"/>
      <c r="H6" s="446"/>
      <c r="I6" s="33"/>
      <c r="J6" s="25"/>
    </row>
    <row r="7" spans="5:12" ht="12.75">
      <c r="E7" s="38" t="s">
        <v>46</v>
      </c>
      <c r="G7" s="45">
        <v>17.3</v>
      </c>
      <c r="J7" s="43"/>
      <c r="L7" s="40">
        <f>G7*J7</f>
        <v>0</v>
      </c>
    </row>
    <row r="8" spans="2:12" ht="12.75">
      <c r="B8" s="62"/>
      <c r="C8" s="63"/>
      <c r="D8" s="63"/>
      <c r="E8" s="63"/>
      <c r="F8" s="63"/>
      <c r="G8" s="76"/>
      <c r="H8" s="63"/>
      <c r="I8" s="63"/>
      <c r="J8" s="77"/>
      <c r="K8" s="63"/>
      <c r="L8" s="65"/>
    </row>
    <row r="9" spans="1:12" ht="12.75">
      <c r="A9" s="32">
        <f>IF(C9=0,0,1)</f>
        <v>1</v>
      </c>
      <c r="B9" s="37">
        <f>SUM($A$5:A9)*A9</f>
        <v>2</v>
      </c>
      <c r="C9" s="44" t="s">
        <v>13</v>
      </c>
      <c r="I9" s="63"/>
      <c r="J9" s="64"/>
      <c r="K9" s="63"/>
      <c r="L9" s="65"/>
    </row>
    <row r="10" spans="3:12" ht="66" customHeight="1">
      <c r="C10" s="444" t="s">
        <v>14</v>
      </c>
      <c r="D10" s="446"/>
      <c r="E10" s="446"/>
      <c r="F10" s="446"/>
      <c r="G10" s="446"/>
      <c r="H10" s="446"/>
      <c r="I10" s="82"/>
      <c r="J10" s="81"/>
      <c r="K10" s="63"/>
      <c r="L10" s="65"/>
    </row>
    <row r="11" spans="2:12" ht="12.75">
      <c r="B11" s="62"/>
      <c r="E11" s="38" t="s">
        <v>46</v>
      </c>
      <c r="G11" s="45">
        <v>10.5</v>
      </c>
      <c r="J11" s="43"/>
      <c r="L11" s="40">
        <f>G11*J11</f>
        <v>0</v>
      </c>
    </row>
    <row r="12" spans="2:12" ht="12.75">
      <c r="B12" s="62"/>
      <c r="C12" s="63"/>
      <c r="D12" s="63"/>
      <c r="E12" s="63"/>
      <c r="F12" s="63"/>
      <c r="G12" s="76"/>
      <c r="H12" s="63"/>
      <c r="I12" s="63"/>
      <c r="J12" s="77"/>
      <c r="K12" s="63"/>
      <c r="L12" s="65"/>
    </row>
    <row r="13" spans="1:12" s="47" customFormat="1" ht="18.75" customHeight="1">
      <c r="A13" s="46" t="s">
        <v>47</v>
      </c>
      <c r="B13" s="151"/>
      <c r="C13" s="47" t="s">
        <v>15</v>
      </c>
      <c r="G13" s="143">
        <f>SUM(L5:L464)</f>
        <v>0</v>
      </c>
      <c r="J13" s="48"/>
      <c r="K13" s="49"/>
      <c r="L13" s="5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2">
    <mergeCell ref="C6:H6"/>
    <mergeCell ref="C10:H10"/>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3.xml><?xml version="1.0" encoding="utf-8"?>
<worksheet xmlns="http://schemas.openxmlformats.org/spreadsheetml/2006/main" xmlns:r="http://schemas.openxmlformats.org/officeDocument/2006/relationships">
  <sheetPr codeName="List313"/>
  <dimension ref="A1:L22"/>
  <sheetViews>
    <sheetView zoomScalePageLayoutView="0" workbookViewId="0" topLeftCell="B2">
      <selection activeCell="L18" sqref="L18"/>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5" customHeight="1" hidden="1">
      <c r="B1" s="34" t="s">
        <v>29</v>
      </c>
      <c r="C1" s="32" t="s">
        <v>47</v>
      </c>
      <c r="J1" s="35"/>
      <c r="L1" s="36">
        <f>SUM(L5:L472)</f>
        <v>0</v>
      </c>
    </row>
    <row r="2" spans="11:12" ht="15.75" customHeight="1">
      <c r="K2" s="40"/>
      <c r="L2" s="38"/>
    </row>
    <row r="3" spans="1:12" s="1" customFormat="1" ht="18.75" customHeight="1">
      <c r="A3" s="28" t="s">
        <v>47</v>
      </c>
      <c r="B3" s="141" t="s">
        <v>63</v>
      </c>
      <c r="C3" s="1" t="s">
        <v>100</v>
      </c>
      <c r="J3" s="23" t="s">
        <v>48</v>
      </c>
      <c r="K3" s="21"/>
      <c r="L3" s="31" t="s">
        <v>79</v>
      </c>
    </row>
    <row r="4" spans="1:12" s="1" customFormat="1" ht="18.75" customHeight="1">
      <c r="A4" s="28"/>
      <c r="B4" s="4"/>
      <c r="C4" s="2"/>
      <c r="J4" s="23"/>
      <c r="K4" s="21"/>
      <c r="L4" s="31"/>
    </row>
    <row r="5" spans="1:12" ht="12.75">
      <c r="A5" s="32">
        <f>IF(C5=0,0,1)</f>
        <v>1</v>
      </c>
      <c r="B5" s="37">
        <f>SUM($A$5:A5)*A5</f>
        <v>1</v>
      </c>
      <c r="C5" s="44" t="s">
        <v>263</v>
      </c>
      <c r="K5" s="63"/>
      <c r="L5" s="65"/>
    </row>
    <row r="6" spans="3:12" ht="28.5" customHeight="1">
      <c r="C6" s="444" t="s">
        <v>203</v>
      </c>
      <c r="D6" s="446"/>
      <c r="E6" s="446"/>
      <c r="F6" s="446"/>
      <c r="G6" s="446"/>
      <c r="H6" s="446"/>
      <c r="I6" s="33"/>
      <c r="J6" s="25"/>
      <c r="K6" s="63"/>
      <c r="L6" s="65"/>
    </row>
    <row r="7" spans="2:12" ht="12.75">
      <c r="B7" s="62"/>
      <c r="C7" s="63"/>
      <c r="E7" s="38" t="s">
        <v>46</v>
      </c>
      <c r="G7" s="45">
        <v>27.15</v>
      </c>
      <c r="J7" s="43"/>
      <c r="L7" s="40">
        <f>G7*J7</f>
        <v>0</v>
      </c>
    </row>
    <row r="8" spans="2:12" ht="12.75">
      <c r="B8" s="62"/>
      <c r="C8" s="63"/>
      <c r="D8" s="63"/>
      <c r="E8" s="63"/>
      <c r="F8" s="63"/>
      <c r="G8" s="76"/>
      <c r="H8" s="63"/>
      <c r="I8" s="63"/>
      <c r="J8" s="77"/>
      <c r="K8" s="63"/>
      <c r="L8" s="65"/>
    </row>
    <row r="9" spans="1:12" ht="12.75">
      <c r="A9" s="32">
        <f>IF(C9=0,0,1)</f>
        <v>1</v>
      </c>
      <c r="B9" s="37">
        <f>SUM($A$5:A9)*A9</f>
        <v>2</v>
      </c>
      <c r="C9" s="44" t="s">
        <v>6</v>
      </c>
      <c r="H9" s="63"/>
      <c r="I9" s="63"/>
      <c r="J9" s="64"/>
      <c r="K9" s="63"/>
      <c r="L9" s="65"/>
    </row>
    <row r="10" spans="2:12" ht="54.75" customHeight="1">
      <c r="B10" s="62"/>
      <c r="C10" s="444" t="s">
        <v>187</v>
      </c>
      <c r="D10" s="446"/>
      <c r="E10" s="446"/>
      <c r="F10" s="446"/>
      <c r="G10" s="446"/>
      <c r="H10" s="446"/>
      <c r="I10" s="33"/>
      <c r="J10" s="25"/>
      <c r="K10" s="63"/>
      <c r="L10" s="65"/>
    </row>
    <row r="11" spans="2:12" ht="12.75">
      <c r="B11" s="62"/>
      <c r="C11" s="63"/>
      <c r="E11" s="38" t="s">
        <v>46</v>
      </c>
      <c r="G11" s="45">
        <v>60</v>
      </c>
      <c r="J11" s="43"/>
      <c r="L11" s="40">
        <f>G11*J11</f>
        <v>0</v>
      </c>
    </row>
    <row r="12" spans="2:12" ht="12.75">
      <c r="B12" s="62"/>
      <c r="C12" s="63"/>
      <c r="D12" s="63"/>
      <c r="E12" s="63"/>
      <c r="F12" s="63"/>
      <c r="G12" s="76"/>
      <c r="H12" s="63"/>
      <c r="I12" s="63"/>
      <c r="J12" s="77"/>
      <c r="K12" s="63"/>
      <c r="L12" s="65"/>
    </row>
    <row r="13" spans="1:3" ht="12.75">
      <c r="A13" s="32">
        <f>IF(C13=0,0,1)</f>
        <v>1</v>
      </c>
      <c r="B13" s="37">
        <f>SUM($A$5:A13)*A13</f>
        <v>3</v>
      </c>
      <c r="C13" s="44" t="s">
        <v>190</v>
      </c>
    </row>
    <row r="14" spans="3:10" ht="39.75" customHeight="1">
      <c r="C14" s="444" t="s">
        <v>193</v>
      </c>
      <c r="D14" s="444"/>
      <c r="E14" s="444"/>
      <c r="F14" s="444"/>
      <c r="G14" s="444"/>
      <c r="H14" s="444"/>
      <c r="I14" s="22"/>
      <c r="J14" s="26"/>
    </row>
    <row r="15" spans="5:12" ht="12.75">
      <c r="E15" s="38" t="s">
        <v>53</v>
      </c>
      <c r="G15" s="45">
        <v>1</v>
      </c>
      <c r="J15" s="43"/>
      <c r="L15" s="40">
        <f>G15*J15</f>
        <v>0</v>
      </c>
    </row>
    <row r="16" spans="7:10" ht="12.75">
      <c r="G16" s="45"/>
      <c r="J16" s="43"/>
    </row>
    <row r="17" spans="2:10" ht="12.75">
      <c r="B17" s="37">
        <v>4</v>
      </c>
      <c r="C17" s="44" t="s">
        <v>188</v>
      </c>
      <c r="G17" s="45"/>
      <c r="J17" s="43"/>
    </row>
    <row r="18" spans="3:10" ht="39" customHeight="1">
      <c r="C18" s="444" t="s">
        <v>189</v>
      </c>
      <c r="D18" s="444"/>
      <c r="E18" s="444"/>
      <c r="F18" s="444"/>
      <c r="G18" s="444"/>
      <c r="H18" s="444"/>
      <c r="J18" s="43"/>
    </row>
    <row r="19" spans="5:12" ht="12.75">
      <c r="E19" s="38" t="s">
        <v>52</v>
      </c>
      <c r="G19" s="45">
        <v>8</v>
      </c>
      <c r="J19" s="43"/>
      <c r="L19" s="40">
        <f>G19*J19</f>
        <v>0</v>
      </c>
    </row>
    <row r="20" spans="2:10" ht="12.75">
      <c r="B20" s="62"/>
      <c r="G20" s="45"/>
      <c r="J20" s="43"/>
    </row>
    <row r="21" spans="1:12" s="47" customFormat="1" ht="18.75" customHeight="1">
      <c r="A21" s="46" t="s">
        <v>47</v>
      </c>
      <c r="B21" s="142"/>
      <c r="C21" s="47" t="s">
        <v>101</v>
      </c>
      <c r="G21" s="143">
        <f>SUM(L5:L472)</f>
        <v>0</v>
      </c>
      <c r="J21" s="48"/>
      <c r="K21" s="49"/>
      <c r="L21" s="50"/>
    </row>
    <row r="22" ht="12.75">
      <c r="B22" s="62"/>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4">
    <mergeCell ref="C14:H14"/>
    <mergeCell ref="C6:H6"/>
    <mergeCell ref="C10:H10"/>
    <mergeCell ref="C18:H18"/>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14.xml><?xml version="1.0" encoding="utf-8"?>
<worksheet xmlns="http://schemas.openxmlformats.org/spreadsheetml/2006/main" xmlns:r="http://schemas.openxmlformats.org/officeDocument/2006/relationships">
  <sheetPr codeName="List315"/>
  <dimension ref="A1:L18"/>
  <sheetViews>
    <sheetView zoomScalePageLayoutView="0" workbookViewId="0" topLeftCell="B2">
      <selection activeCell="J15" sqref="J15"/>
    </sheetView>
  </sheetViews>
  <sheetFormatPr defaultColWidth="9.00390625" defaultRowHeight="12.75"/>
  <cols>
    <col min="1" max="1" width="0" style="32" hidden="1" customWidth="1"/>
    <col min="2" max="2" width="5.125" style="37" customWidth="1"/>
    <col min="3" max="3" width="9.125" style="38" customWidth="1"/>
    <col min="4" max="4" width="8.125" style="38" customWidth="1"/>
    <col min="5" max="5" width="9.125" style="38" customWidth="1"/>
    <col min="6" max="6" width="8.125" style="38" customWidth="1"/>
    <col min="7" max="7" width="10.003906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5" customHeight="1" hidden="1">
      <c r="B1" s="34" t="s">
        <v>29</v>
      </c>
      <c r="C1" s="32" t="s">
        <v>47</v>
      </c>
      <c r="J1" s="35"/>
      <c r="L1" s="36">
        <f>SUM(L9:L480)</f>
        <v>0</v>
      </c>
    </row>
    <row r="2" spans="11:12" ht="15.75" customHeight="1">
      <c r="K2" s="40"/>
      <c r="L2" s="38"/>
    </row>
    <row r="3" spans="1:12" s="1" customFormat="1" ht="18.75" customHeight="1">
      <c r="A3" s="28" t="s">
        <v>47</v>
      </c>
      <c r="B3" s="141" t="s">
        <v>65</v>
      </c>
      <c r="C3" s="1" t="s">
        <v>64</v>
      </c>
      <c r="J3" s="23" t="s">
        <v>48</v>
      </c>
      <c r="K3" s="21"/>
      <c r="L3" s="31" t="s">
        <v>79</v>
      </c>
    </row>
    <row r="4" spans="1:12" s="1" customFormat="1" ht="18.75" customHeight="1">
      <c r="A4" s="28"/>
      <c r="B4" s="4"/>
      <c r="C4" s="2"/>
      <c r="J4" s="23"/>
      <c r="K4" s="21"/>
      <c r="L4" s="31"/>
    </row>
    <row r="5" spans="1:3" ht="12.75">
      <c r="A5" s="32">
        <f>IF(C5=0,0,1)</f>
        <v>1</v>
      </c>
      <c r="B5" s="37">
        <f>SUM($A$5:A5)*A5</f>
        <v>1</v>
      </c>
      <c r="C5" s="44" t="s">
        <v>102</v>
      </c>
    </row>
    <row r="6" spans="3:10" ht="15.75" customHeight="1">
      <c r="C6" s="444" t="s">
        <v>103</v>
      </c>
      <c r="D6" s="444"/>
      <c r="E6" s="444"/>
      <c r="F6" s="444"/>
      <c r="G6" s="444"/>
      <c r="H6" s="444"/>
      <c r="I6" s="22"/>
      <c r="J6" s="26"/>
    </row>
    <row r="7" spans="5:12" ht="12.75">
      <c r="E7" s="38" t="s">
        <v>46</v>
      </c>
      <c r="G7" s="45">
        <v>38</v>
      </c>
      <c r="J7" s="43"/>
      <c r="L7" s="40">
        <f>G7*J7</f>
        <v>0</v>
      </c>
    </row>
    <row r="8" spans="7:10" ht="12.75">
      <c r="G8" s="45"/>
      <c r="J8" s="43"/>
    </row>
    <row r="9" spans="1:3" ht="12.75">
      <c r="A9" s="32">
        <f>IF(C9=0,0,1)</f>
        <v>1</v>
      </c>
      <c r="B9" s="37">
        <f>SUM($A$5:A9)*A9</f>
        <v>2</v>
      </c>
      <c r="C9" s="44" t="s">
        <v>114</v>
      </c>
    </row>
    <row r="10" spans="3:10" ht="25.5" customHeight="1">
      <c r="C10" s="444" t="s">
        <v>113</v>
      </c>
      <c r="D10" s="446"/>
      <c r="E10" s="446"/>
      <c r="F10" s="446"/>
      <c r="G10" s="446"/>
      <c r="H10" s="446"/>
      <c r="I10" s="33"/>
      <c r="J10" s="25"/>
    </row>
    <row r="11" spans="5:12" ht="12.75">
      <c r="E11" s="38" t="s">
        <v>46</v>
      </c>
      <c r="G11" s="45">
        <v>60</v>
      </c>
      <c r="J11" s="43"/>
      <c r="L11" s="40">
        <f>G11*J11</f>
        <v>0</v>
      </c>
    </row>
    <row r="12" spans="7:10" ht="12.75">
      <c r="G12" s="45"/>
      <c r="J12" s="43"/>
    </row>
    <row r="13" spans="2:10" ht="12.75">
      <c r="B13" s="37">
        <v>3</v>
      </c>
      <c r="C13" s="44" t="s">
        <v>7</v>
      </c>
      <c r="G13" s="45"/>
      <c r="J13" s="43"/>
    </row>
    <row r="14" spans="3:10" ht="24.75" customHeight="1">
      <c r="C14" s="444" t="s">
        <v>8</v>
      </c>
      <c r="D14" s="446"/>
      <c r="E14" s="446"/>
      <c r="F14" s="446"/>
      <c r="G14" s="446"/>
      <c r="H14" s="446"/>
      <c r="J14" s="43"/>
    </row>
    <row r="15" spans="3:12" ht="12.75">
      <c r="C15" s="22"/>
      <c r="D15" s="33"/>
      <c r="E15" s="33" t="s">
        <v>46</v>
      </c>
      <c r="F15" s="33"/>
      <c r="G15" s="45">
        <v>29</v>
      </c>
      <c r="H15" s="33"/>
      <c r="J15" s="43"/>
      <c r="L15" s="40">
        <f>G15*J15</f>
        <v>0</v>
      </c>
    </row>
    <row r="16" spans="2:10" ht="12" customHeight="1">
      <c r="B16" s="62"/>
      <c r="G16" s="45"/>
      <c r="J16" s="43"/>
    </row>
    <row r="17" spans="1:12" s="47" customFormat="1" ht="18.75" customHeight="1">
      <c r="A17" s="46" t="s">
        <v>47</v>
      </c>
      <c r="B17" s="142"/>
      <c r="C17" s="47" t="s">
        <v>87</v>
      </c>
      <c r="J17" s="48">
        <f>SUM(L5:L480)</f>
        <v>0</v>
      </c>
      <c r="K17" s="49"/>
      <c r="L17" s="50"/>
    </row>
    <row r="18" ht="12.75">
      <c r="B18" s="62"/>
    </row>
    <row r="34" ht="12.75"/>
    <row r="35" ht="12.75"/>
    <row r="36" ht="12.75"/>
    <row r="37" ht="12.75"/>
  </sheetData>
  <sheetProtection/>
  <mergeCells count="3">
    <mergeCell ref="C14:H14"/>
    <mergeCell ref="C10:H10"/>
    <mergeCell ref="C6:H6"/>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5.xml><?xml version="1.0" encoding="utf-8"?>
<worksheet xmlns="http://schemas.openxmlformats.org/spreadsheetml/2006/main" xmlns:r="http://schemas.openxmlformats.org/officeDocument/2006/relationships">
  <sheetPr codeName="List316"/>
  <dimension ref="A1:L15"/>
  <sheetViews>
    <sheetView zoomScalePageLayoutView="0" workbookViewId="0" topLeftCell="B2">
      <selection activeCell="J12" sqref="J12"/>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SUM(L6:L469)</f>
        <v>0</v>
      </c>
    </row>
    <row r="2" spans="2:12" ht="15.75" customHeight="1">
      <c r="B2" s="62"/>
      <c r="C2" s="63"/>
      <c r="D2" s="63"/>
      <c r="E2" s="63"/>
      <c r="F2" s="63"/>
      <c r="G2" s="63"/>
      <c r="H2" s="63"/>
      <c r="I2" s="63"/>
      <c r="J2" s="64"/>
      <c r="K2" s="65"/>
      <c r="L2" s="63"/>
    </row>
    <row r="3" spans="1:12" s="1" customFormat="1" ht="18.75" customHeight="1">
      <c r="A3" s="28" t="s">
        <v>47</v>
      </c>
      <c r="B3" s="141" t="s">
        <v>9</v>
      </c>
      <c r="C3" s="1" t="s">
        <v>66</v>
      </c>
      <c r="J3" s="23" t="s">
        <v>48</v>
      </c>
      <c r="K3" s="21"/>
      <c r="L3" s="31" t="s">
        <v>79</v>
      </c>
    </row>
    <row r="4" spans="1:12" ht="12.75" customHeight="1">
      <c r="A4" s="32">
        <v>0</v>
      </c>
      <c r="B4" s="41"/>
      <c r="C4" s="42"/>
      <c r="K4" s="40"/>
      <c r="L4" s="38"/>
    </row>
    <row r="5" spans="2:12" ht="12.75" customHeight="1">
      <c r="B5" s="73"/>
      <c r="C5" s="74"/>
      <c r="D5" s="63"/>
      <c r="E5" s="63"/>
      <c r="F5" s="63"/>
      <c r="G5" s="63"/>
      <c r="H5" s="63"/>
      <c r="I5" s="63"/>
      <c r="J5" s="64"/>
      <c r="K5" s="65"/>
      <c r="L5" s="63"/>
    </row>
    <row r="6" spans="1:10" ht="12.75">
      <c r="A6" s="32">
        <f>IF(C6=0,0,1)</f>
        <v>1</v>
      </c>
      <c r="B6" s="37">
        <v>1</v>
      </c>
      <c r="C6" s="44" t="s">
        <v>218</v>
      </c>
      <c r="D6" s="33"/>
      <c r="E6" s="33"/>
      <c r="F6" s="33"/>
      <c r="G6" s="45"/>
      <c r="H6" s="33"/>
      <c r="J6" s="43"/>
    </row>
    <row r="7" spans="3:10" ht="38.25" customHeight="1">
      <c r="C7" s="444" t="s">
        <v>219</v>
      </c>
      <c r="D7" s="446"/>
      <c r="E7" s="446"/>
      <c r="F7" s="446"/>
      <c r="G7" s="446"/>
      <c r="H7" s="446"/>
      <c r="J7" s="43"/>
    </row>
    <row r="8" spans="3:12" ht="12.75">
      <c r="C8" s="22"/>
      <c r="D8" s="33"/>
      <c r="E8" s="33" t="s">
        <v>46</v>
      </c>
      <c r="F8" s="33"/>
      <c r="G8" s="45">
        <v>80</v>
      </c>
      <c r="H8" s="33"/>
      <c r="J8" s="43"/>
      <c r="L8" s="40">
        <f>G8*J8</f>
        <v>0</v>
      </c>
    </row>
    <row r="9" spans="3:10" ht="12.75">
      <c r="C9" s="22"/>
      <c r="D9" s="33"/>
      <c r="E9" s="33"/>
      <c r="F9" s="33"/>
      <c r="G9" s="45"/>
      <c r="H9" s="33"/>
      <c r="J9" s="43"/>
    </row>
    <row r="10" spans="1:3" ht="12.75">
      <c r="A10" s="32">
        <f>IF(C10=0,0,1)</f>
        <v>1</v>
      </c>
      <c r="B10" s="37">
        <f>SUM($A$4:A10)*A10</f>
        <v>2</v>
      </c>
      <c r="C10" s="44" t="s">
        <v>25</v>
      </c>
    </row>
    <row r="11" spans="3:10" ht="26.25" customHeight="1">
      <c r="C11" s="444" t="s">
        <v>75</v>
      </c>
      <c r="D11" s="444"/>
      <c r="E11" s="444"/>
      <c r="F11" s="444"/>
      <c r="G11" s="444"/>
      <c r="H11" s="444"/>
      <c r="I11" s="22"/>
      <c r="J11" s="24"/>
    </row>
    <row r="12" spans="2:12" ht="12.75">
      <c r="B12" s="62"/>
      <c r="E12" s="38" t="s">
        <v>46</v>
      </c>
      <c r="G12" s="45">
        <v>90</v>
      </c>
      <c r="J12" s="43"/>
      <c r="L12" s="40">
        <f>G12*J12</f>
        <v>0</v>
      </c>
    </row>
    <row r="13" spans="2:10" ht="12.75">
      <c r="B13" s="62"/>
      <c r="G13" s="45"/>
      <c r="J13" s="43"/>
    </row>
    <row r="14" spans="1:12" s="47" customFormat="1" ht="18.75" customHeight="1">
      <c r="A14" s="46" t="s">
        <v>47</v>
      </c>
      <c r="B14" s="142"/>
      <c r="C14" s="47" t="s">
        <v>88</v>
      </c>
      <c r="G14" s="143">
        <f>SUM(L6:L469)</f>
        <v>0</v>
      </c>
      <c r="J14" s="48"/>
      <c r="K14" s="49"/>
      <c r="L14" s="50"/>
    </row>
    <row r="15" ht="12.75">
      <c r="B15" s="62"/>
    </row>
    <row r="37" ht="12.75"/>
    <row r="38" ht="12.75"/>
    <row r="39" ht="12.75"/>
  </sheetData>
  <sheetProtection/>
  <mergeCells count="2">
    <mergeCell ref="C11:H11"/>
    <mergeCell ref="C7:H7"/>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6.xml><?xml version="1.0" encoding="utf-8"?>
<worksheet xmlns="http://schemas.openxmlformats.org/spreadsheetml/2006/main" xmlns:r="http://schemas.openxmlformats.org/officeDocument/2006/relationships">
  <sheetPr codeName="List317"/>
  <dimension ref="A1:M34"/>
  <sheetViews>
    <sheetView zoomScalePageLayoutView="0" workbookViewId="0" topLeftCell="B2">
      <selection activeCell="J31" sqref="J31"/>
    </sheetView>
  </sheetViews>
  <sheetFormatPr defaultColWidth="9.00390625" defaultRowHeight="12.75"/>
  <cols>
    <col min="1" max="1" width="0" style="32" hidden="1" customWidth="1"/>
    <col min="2" max="2" width="4.1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SUM(L5:L488)</f>
        <v>0</v>
      </c>
    </row>
    <row r="2" spans="2:12" ht="15.75" customHeight="1">
      <c r="B2" s="62"/>
      <c r="C2" s="63"/>
      <c r="D2" s="63"/>
      <c r="E2" s="63"/>
      <c r="F2" s="63"/>
      <c r="G2" s="63"/>
      <c r="H2" s="63"/>
      <c r="I2" s="63"/>
      <c r="J2" s="64"/>
      <c r="K2" s="65"/>
      <c r="L2" s="63"/>
    </row>
    <row r="3" spans="1:12" s="1" customFormat="1" ht="18.75" customHeight="1">
      <c r="A3" s="28" t="s">
        <v>47</v>
      </c>
      <c r="B3" s="141" t="s">
        <v>90</v>
      </c>
      <c r="C3" s="1" t="s">
        <v>16</v>
      </c>
      <c r="J3" s="23" t="s">
        <v>48</v>
      </c>
      <c r="K3" s="21"/>
      <c r="L3" s="31" t="s">
        <v>79</v>
      </c>
    </row>
    <row r="4" spans="1:13" s="1" customFormat="1" ht="18.75" customHeight="1">
      <c r="A4" s="28"/>
      <c r="B4" s="101"/>
      <c r="C4" s="102"/>
      <c r="D4" s="103"/>
      <c r="E4" s="103"/>
      <c r="F4" s="103"/>
      <c r="G4" s="103"/>
      <c r="H4" s="103"/>
      <c r="I4" s="103"/>
      <c r="J4" s="104"/>
      <c r="K4" s="105"/>
      <c r="L4" s="106"/>
      <c r="M4" s="103"/>
    </row>
    <row r="5" spans="1:3" ht="12.75">
      <c r="A5" s="32">
        <f>IF(C5=0,0,1)</f>
        <v>1</v>
      </c>
      <c r="B5" s="37">
        <f>SUM($A$5:A5)*A5</f>
        <v>1</v>
      </c>
      <c r="C5" s="44" t="s">
        <v>156</v>
      </c>
    </row>
    <row r="6" spans="3:13" ht="64.5" customHeight="1">
      <c r="C6" s="444" t="s">
        <v>237</v>
      </c>
      <c r="D6" s="444"/>
      <c r="E6" s="444"/>
      <c r="F6" s="444"/>
      <c r="G6" s="444"/>
      <c r="H6" s="444"/>
      <c r="I6" s="33"/>
      <c r="J6" s="25"/>
      <c r="K6" s="63"/>
      <c r="L6" s="65"/>
      <c r="M6" s="63"/>
    </row>
    <row r="7" spans="5:13" ht="12.75">
      <c r="E7" s="38" t="s">
        <v>53</v>
      </c>
      <c r="G7" s="45">
        <v>1</v>
      </c>
      <c r="J7" s="43"/>
      <c r="K7" s="63"/>
      <c r="L7" s="40">
        <f>G7*J7</f>
        <v>0</v>
      </c>
      <c r="M7" s="63"/>
    </row>
    <row r="8" spans="7:10" ht="12.75">
      <c r="G8" s="45"/>
      <c r="J8" s="43"/>
    </row>
    <row r="9" spans="1:3" ht="12.75">
      <c r="A9" s="32">
        <f>IF(C9=0,0,1)</f>
        <v>1</v>
      </c>
      <c r="B9" s="37">
        <f>SUM($A$5:A9)*A9</f>
        <v>2</v>
      </c>
      <c r="C9" s="44" t="s">
        <v>238</v>
      </c>
    </row>
    <row r="10" spans="3:10" ht="37.5" customHeight="1">
      <c r="C10" s="444" t="s">
        <v>243</v>
      </c>
      <c r="D10" s="444"/>
      <c r="E10" s="444"/>
      <c r="F10" s="444"/>
      <c r="G10" s="444"/>
      <c r="H10" s="444"/>
      <c r="I10" s="33"/>
      <c r="J10" s="25"/>
    </row>
    <row r="11" spans="5:12" ht="12.75">
      <c r="E11" s="38" t="s">
        <v>28</v>
      </c>
      <c r="G11" s="45">
        <v>80</v>
      </c>
      <c r="J11" s="43"/>
      <c r="L11" s="40">
        <f>G11*J11</f>
        <v>0</v>
      </c>
    </row>
    <row r="12" spans="7:10" ht="12.75">
      <c r="G12" s="45"/>
      <c r="J12" s="43"/>
    </row>
    <row r="13" spans="2:3" ht="13.5" customHeight="1">
      <c r="B13" s="37">
        <v>3</v>
      </c>
      <c r="C13" s="44" t="s">
        <v>204</v>
      </c>
    </row>
    <row r="14" spans="3:10" ht="38.25" customHeight="1">
      <c r="C14" s="444" t="s">
        <v>242</v>
      </c>
      <c r="D14" s="444"/>
      <c r="E14" s="444"/>
      <c r="F14" s="444"/>
      <c r="G14" s="444"/>
      <c r="H14" s="444"/>
      <c r="I14" s="33"/>
      <c r="J14" s="25"/>
    </row>
    <row r="15" spans="5:12" ht="12.75">
      <c r="E15" s="38" t="s">
        <v>46</v>
      </c>
      <c r="G15" s="45">
        <v>50</v>
      </c>
      <c r="J15" s="43"/>
      <c r="L15" s="40">
        <f>G15*J15</f>
        <v>0</v>
      </c>
    </row>
    <row r="16" spans="7:10" ht="12.75">
      <c r="G16" s="45"/>
      <c r="J16" s="43"/>
    </row>
    <row r="17" spans="2:10" ht="12.75">
      <c r="B17" s="37">
        <v>4</v>
      </c>
      <c r="C17" s="44" t="s">
        <v>207</v>
      </c>
      <c r="G17" s="45"/>
      <c r="J17" s="43"/>
    </row>
    <row r="18" spans="3:10" ht="38.25" customHeight="1">
      <c r="C18" s="444" t="s">
        <v>241</v>
      </c>
      <c r="D18" s="444"/>
      <c r="E18" s="444"/>
      <c r="F18" s="444"/>
      <c r="G18" s="444"/>
      <c r="H18" s="444"/>
      <c r="J18" s="43"/>
    </row>
    <row r="19" spans="5:12" ht="12.75">
      <c r="E19" s="38" t="s">
        <v>46</v>
      </c>
      <c r="G19" s="45">
        <v>206</v>
      </c>
      <c r="J19" s="43"/>
      <c r="L19" s="40">
        <f>G19*J19</f>
        <v>0</v>
      </c>
    </row>
    <row r="20" spans="7:10" ht="12.75">
      <c r="G20" s="45"/>
      <c r="J20" s="43"/>
    </row>
    <row r="21" spans="2:10" ht="12.75">
      <c r="B21" s="37">
        <v>5</v>
      </c>
      <c r="C21" s="44" t="s">
        <v>205</v>
      </c>
      <c r="G21" s="45"/>
      <c r="J21" s="43"/>
    </row>
    <row r="22" spans="3:10" ht="41.25" customHeight="1">
      <c r="C22" s="444" t="s">
        <v>206</v>
      </c>
      <c r="D22" s="444"/>
      <c r="E22" s="444"/>
      <c r="F22" s="444"/>
      <c r="G22" s="444"/>
      <c r="H22" s="444"/>
      <c r="J22" s="43"/>
    </row>
    <row r="23" spans="5:12" ht="12.75">
      <c r="E23" s="38" t="s">
        <v>28</v>
      </c>
      <c r="G23" s="45">
        <v>53</v>
      </c>
      <c r="J23" s="43"/>
      <c r="L23" s="40">
        <f>G23*J23</f>
        <v>0</v>
      </c>
    </row>
    <row r="24" spans="2:10" ht="12.75">
      <c r="B24" s="62"/>
      <c r="G24" s="45"/>
      <c r="J24" s="43"/>
    </row>
    <row r="25" spans="2:10" ht="12.75">
      <c r="B25" s="37">
        <v>6</v>
      </c>
      <c r="C25" s="44" t="s">
        <v>208</v>
      </c>
      <c r="G25" s="45"/>
      <c r="J25" s="43"/>
    </row>
    <row r="26" spans="2:10" ht="15" customHeight="1">
      <c r="B26" s="62"/>
      <c r="C26" s="444" t="s">
        <v>239</v>
      </c>
      <c r="D26" s="444"/>
      <c r="E26" s="444"/>
      <c r="F26" s="444"/>
      <c r="G26" s="444"/>
      <c r="H26" s="444"/>
      <c r="J26" s="43"/>
    </row>
    <row r="27" spans="2:12" ht="12.75">
      <c r="B27" s="62"/>
      <c r="E27" s="38" t="s">
        <v>28</v>
      </c>
      <c r="G27" s="45">
        <v>0.5</v>
      </c>
      <c r="J27" s="43"/>
      <c r="L27" s="40">
        <f>G27*J27</f>
        <v>0</v>
      </c>
    </row>
    <row r="28" spans="2:10" ht="12.75">
      <c r="B28" s="62"/>
      <c r="G28" s="45"/>
      <c r="J28" s="43"/>
    </row>
    <row r="29" spans="2:10" ht="12.75">
      <c r="B29" s="37">
        <v>7</v>
      </c>
      <c r="C29" s="44" t="s">
        <v>209</v>
      </c>
      <c r="G29" s="45"/>
      <c r="J29" s="43"/>
    </row>
    <row r="30" spans="2:10" ht="26.25" customHeight="1">
      <c r="B30" s="62"/>
      <c r="C30" s="444" t="s">
        <v>240</v>
      </c>
      <c r="D30" s="444"/>
      <c r="E30" s="444"/>
      <c r="F30" s="444"/>
      <c r="G30" s="444"/>
      <c r="H30" s="444"/>
      <c r="J30" s="43"/>
    </row>
    <row r="31" spans="2:12" ht="12.75">
      <c r="B31" s="62"/>
      <c r="E31" s="38" t="s">
        <v>46</v>
      </c>
      <c r="G31" s="45">
        <v>9</v>
      </c>
      <c r="J31" s="43"/>
      <c r="L31" s="40">
        <f>G31*J31</f>
        <v>0</v>
      </c>
    </row>
    <row r="32" spans="2:10" ht="12.75">
      <c r="B32" s="62"/>
      <c r="G32" s="45"/>
      <c r="J32" s="43"/>
    </row>
    <row r="33" spans="1:12" s="47" customFormat="1" ht="18.75" customHeight="1">
      <c r="A33" s="46" t="s">
        <v>47</v>
      </c>
      <c r="B33" s="142"/>
      <c r="C33" s="47" t="s">
        <v>17</v>
      </c>
      <c r="G33" s="143">
        <f>SUM(L5:L488)</f>
        <v>0</v>
      </c>
      <c r="J33" s="48"/>
      <c r="K33" s="49"/>
      <c r="L33" s="50"/>
    </row>
    <row r="34" ht="12.75">
      <c r="B34" s="62"/>
    </row>
    <row r="50" ht="12.75"/>
    <row r="51" ht="12.75"/>
    <row r="52" ht="12.75"/>
    <row r="53" ht="12.75"/>
    <row r="54" ht="12.75"/>
    <row r="55" ht="12.75"/>
    <row r="56" ht="12.75"/>
    <row r="57" ht="12.75"/>
    <row r="58" ht="12.75"/>
    <row r="59" ht="12.75"/>
    <row r="60" ht="12.75"/>
  </sheetData>
  <sheetProtection/>
  <mergeCells count="7">
    <mergeCell ref="C26:H26"/>
    <mergeCell ref="C30:H30"/>
    <mergeCell ref="C6:H6"/>
    <mergeCell ref="C14:H14"/>
    <mergeCell ref="C18:H18"/>
    <mergeCell ref="C22:H22"/>
    <mergeCell ref="C10:H10"/>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7.xml><?xml version="1.0" encoding="utf-8"?>
<worksheet xmlns="http://schemas.openxmlformats.org/spreadsheetml/2006/main" xmlns:r="http://schemas.openxmlformats.org/officeDocument/2006/relationships">
  <sheetPr codeName="List318"/>
  <dimension ref="A1:M47"/>
  <sheetViews>
    <sheetView workbookViewId="0" topLeftCell="B2">
      <selection activeCell="J44" sqref="J44"/>
    </sheetView>
  </sheetViews>
  <sheetFormatPr defaultColWidth="9.00390625" defaultRowHeight="12.75"/>
  <cols>
    <col min="1" max="1" width="0" style="32" hidden="1" customWidth="1"/>
    <col min="2" max="2" width="4.3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8" customHeight="1" hidden="1">
      <c r="B1" s="34" t="s">
        <v>29</v>
      </c>
      <c r="C1" s="32" t="s">
        <v>47</v>
      </c>
      <c r="J1" s="35"/>
      <c r="L1" s="36">
        <f>SUM(L6:L501)</f>
        <v>0</v>
      </c>
    </row>
    <row r="2" spans="2:12" ht="15.75" customHeight="1">
      <c r="B2" s="62"/>
      <c r="C2" s="63"/>
      <c r="D2" s="63"/>
      <c r="E2" s="63"/>
      <c r="F2" s="63"/>
      <c r="G2" s="63"/>
      <c r="H2" s="63"/>
      <c r="I2" s="63"/>
      <c r="J2" s="64"/>
      <c r="K2" s="65"/>
      <c r="L2" s="63"/>
    </row>
    <row r="3" spans="1:12" s="1" customFormat="1" ht="18.75" customHeight="1">
      <c r="A3" s="28" t="s">
        <v>47</v>
      </c>
      <c r="B3" s="141" t="s">
        <v>210</v>
      </c>
      <c r="C3" s="1" t="s">
        <v>211</v>
      </c>
      <c r="J3" s="23" t="s">
        <v>48</v>
      </c>
      <c r="K3" s="21"/>
      <c r="L3" s="31" t="s">
        <v>79</v>
      </c>
    </row>
    <row r="4" spans="1:13" s="1" customFormat="1" ht="18.75" customHeight="1">
      <c r="A4" s="28"/>
      <c r="B4" s="101"/>
      <c r="C4" s="102"/>
      <c r="D4" s="103"/>
      <c r="E4" s="103"/>
      <c r="F4" s="103"/>
      <c r="G4" s="103"/>
      <c r="H4" s="103"/>
      <c r="I4" s="103"/>
      <c r="J4" s="104"/>
      <c r="K4" s="105"/>
      <c r="L4" s="106"/>
      <c r="M4" s="103"/>
    </row>
    <row r="5" spans="1:12" ht="12.75" customHeight="1">
      <c r="A5" s="32">
        <v>0</v>
      </c>
      <c r="B5" s="107"/>
      <c r="C5" s="42"/>
      <c r="K5" s="40"/>
      <c r="L5" s="38"/>
    </row>
    <row r="6" spans="1:3" ht="12.75">
      <c r="A6" s="32">
        <f>IF(C6=0,0,1)</f>
        <v>1</v>
      </c>
      <c r="B6" s="37">
        <f>SUM($A$5:A6)*A6</f>
        <v>1</v>
      </c>
      <c r="C6" s="44" t="s">
        <v>216</v>
      </c>
    </row>
    <row r="7" spans="3:10" ht="15" customHeight="1">
      <c r="C7" s="444" t="s">
        <v>212</v>
      </c>
      <c r="D7" s="444"/>
      <c r="E7" s="444"/>
      <c r="F7" s="444"/>
      <c r="G7" s="444"/>
      <c r="H7" s="444"/>
      <c r="I7" s="33"/>
      <c r="J7" s="25"/>
    </row>
    <row r="8" spans="5:12" ht="12.75">
      <c r="E8" s="38" t="s">
        <v>28</v>
      </c>
      <c r="G8" s="45">
        <v>9</v>
      </c>
      <c r="J8" s="43"/>
      <c r="L8" s="40">
        <f>G8*J8</f>
        <v>0</v>
      </c>
    </row>
    <row r="9" spans="7:10" ht="12.75">
      <c r="G9" s="45"/>
      <c r="J9" s="43"/>
    </row>
    <row r="10" spans="2:3" ht="13.5" customHeight="1">
      <c r="B10" s="37">
        <v>2</v>
      </c>
      <c r="C10" s="44" t="s">
        <v>213</v>
      </c>
    </row>
    <row r="11" spans="3:10" ht="27.75" customHeight="1">
      <c r="C11" s="444" t="s">
        <v>217</v>
      </c>
      <c r="D11" s="444"/>
      <c r="E11" s="444"/>
      <c r="F11" s="444"/>
      <c r="G11" s="444"/>
      <c r="H11" s="444"/>
      <c r="I11" s="33"/>
      <c r="J11" s="25"/>
    </row>
    <row r="12" spans="5:12" ht="12.75">
      <c r="E12" s="38" t="s">
        <v>46</v>
      </c>
      <c r="G12" s="45">
        <v>10.8</v>
      </c>
      <c r="J12" s="43"/>
      <c r="L12" s="40">
        <f>G12*J12</f>
        <v>0</v>
      </c>
    </row>
    <row r="13" spans="7:10" ht="12.75">
      <c r="G13" s="45"/>
      <c r="J13" s="43"/>
    </row>
    <row r="14" spans="2:10" ht="12.75">
      <c r="B14" s="37">
        <v>3</v>
      </c>
      <c r="C14" s="44" t="s">
        <v>224</v>
      </c>
      <c r="G14" s="45"/>
      <c r="J14" s="43"/>
    </row>
    <row r="15" spans="3:10" ht="28.5" customHeight="1">
      <c r="C15" s="444" t="s">
        <v>220</v>
      </c>
      <c r="D15" s="444"/>
      <c r="E15" s="444"/>
      <c r="F15" s="444"/>
      <c r="G15" s="444"/>
      <c r="H15" s="444"/>
      <c r="J15" s="43"/>
    </row>
    <row r="16" spans="5:12" ht="12.75">
      <c r="E16" s="38" t="s">
        <v>28</v>
      </c>
      <c r="G16" s="45">
        <v>2.2</v>
      </c>
      <c r="J16" s="43"/>
      <c r="L16" s="40">
        <f>G16*J16</f>
        <v>0</v>
      </c>
    </row>
    <row r="17" spans="7:10" ht="12.75">
      <c r="G17" s="45"/>
      <c r="J17" s="43"/>
    </row>
    <row r="18" spans="2:10" ht="12.75">
      <c r="B18" s="37">
        <v>4</v>
      </c>
      <c r="C18" s="44" t="s">
        <v>223</v>
      </c>
      <c r="G18" s="45"/>
      <c r="J18" s="43"/>
    </row>
    <row r="19" spans="3:10" ht="12.75" customHeight="1">
      <c r="C19" s="444" t="s">
        <v>221</v>
      </c>
      <c r="D19" s="444"/>
      <c r="E19" s="444"/>
      <c r="F19" s="444"/>
      <c r="G19" s="444"/>
      <c r="H19" s="444"/>
      <c r="J19" s="43"/>
    </row>
    <row r="20" spans="5:12" ht="12.75">
      <c r="E20" s="38" t="s">
        <v>28</v>
      </c>
      <c r="G20" s="45">
        <v>1.1</v>
      </c>
      <c r="J20" s="43"/>
      <c r="L20" s="40">
        <f>G20*J20</f>
        <v>0</v>
      </c>
    </row>
    <row r="21" spans="2:10" ht="12.75">
      <c r="B21" s="62"/>
      <c r="G21" s="45"/>
      <c r="J21" s="43"/>
    </row>
    <row r="22" spans="2:10" ht="12.75">
      <c r="B22" s="37">
        <v>5</v>
      </c>
      <c r="C22" s="44" t="s">
        <v>222</v>
      </c>
      <c r="G22" s="45"/>
      <c r="J22" s="43"/>
    </row>
    <row r="23" spans="2:10" ht="25.5" customHeight="1">
      <c r="B23" s="62"/>
      <c r="C23" s="444" t="s">
        <v>225</v>
      </c>
      <c r="D23" s="444"/>
      <c r="E23" s="444"/>
      <c r="F23" s="444"/>
      <c r="G23" s="444"/>
      <c r="H23" s="444"/>
      <c r="J23" s="43"/>
    </row>
    <row r="24" spans="2:12" ht="12.75">
      <c r="B24" s="62"/>
      <c r="E24" s="38" t="s">
        <v>28</v>
      </c>
      <c r="G24" s="45">
        <v>3.7</v>
      </c>
      <c r="J24" s="43"/>
      <c r="L24" s="40">
        <f>G24*J24</f>
        <v>0</v>
      </c>
    </row>
    <row r="25" spans="2:10" ht="12.75">
      <c r="B25" s="62"/>
      <c r="G25" s="45"/>
      <c r="J25" s="43"/>
    </row>
    <row r="26" spans="2:10" ht="12.75">
      <c r="B26" s="37">
        <v>6</v>
      </c>
      <c r="C26" s="44" t="s">
        <v>226</v>
      </c>
      <c r="G26" s="45"/>
      <c r="J26" s="43"/>
    </row>
    <row r="27" spans="2:10" ht="26.25" customHeight="1">
      <c r="B27" s="62"/>
      <c r="C27" s="444" t="s">
        <v>227</v>
      </c>
      <c r="D27" s="444"/>
      <c r="E27" s="444"/>
      <c r="F27" s="444"/>
      <c r="G27" s="444"/>
      <c r="H27" s="444"/>
      <c r="J27" s="43"/>
    </row>
    <row r="28" spans="2:12" ht="12.75">
      <c r="B28" s="62"/>
      <c r="E28" s="38" t="s">
        <v>46</v>
      </c>
      <c r="G28" s="45">
        <v>8.3</v>
      </c>
      <c r="J28" s="43"/>
      <c r="L28" s="40">
        <f>G28*J28</f>
        <v>0</v>
      </c>
    </row>
    <row r="29" spans="2:10" ht="12.75">
      <c r="B29" s="62"/>
      <c r="G29" s="45"/>
      <c r="J29" s="43"/>
    </row>
    <row r="30" spans="2:10" ht="12.75">
      <c r="B30" s="37">
        <v>7</v>
      </c>
      <c r="C30" s="44" t="s">
        <v>214</v>
      </c>
      <c r="G30" s="45"/>
      <c r="J30" s="43"/>
    </row>
    <row r="31" spans="2:10" ht="27.75" customHeight="1">
      <c r="B31" s="62"/>
      <c r="C31" s="444" t="s">
        <v>228</v>
      </c>
      <c r="D31" s="444"/>
      <c r="E31" s="444"/>
      <c r="F31" s="444"/>
      <c r="G31" s="444"/>
      <c r="H31" s="444"/>
      <c r="J31" s="43"/>
    </row>
    <row r="32" spans="2:12" ht="12.75">
      <c r="B32" s="62"/>
      <c r="E32" s="38" t="s">
        <v>49</v>
      </c>
      <c r="G32" s="45">
        <v>260</v>
      </c>
      <c r="J32" s="43"/>
      <c r="L32" s="40">
        <f>G32*J32</f>
        <v>0</v>
      </c>
    </row>
    <row r="33" spans="2:10" ht="12.75">
      <c r="B33" s="62"/>
      <c r="G33" s="45"/>
      <c r="J33" s="43"/>
    </row>
    <row r="34" spans="2:10" ht="12.75">
      <c r="B34" s="37">
        <v>8</v>
      </c>
      <c r="C34" s="44" t="s">
        <v>229</v>
      </c>
      <c r="G34" s="45"/>
      <c r="J34" s="43"/>
    </row>
    <row r="35" spans="2:10" ht="12.75">
      <c r="B35" s="62"/>
      <c r="C35" s="444" t="s">
        <v>230</v>
      </c>
      <c r="D35" s="444"/>
      <c r="E35" s="444"/>
      <c r="F35" s="444"/>
      <c r="G35" s="444"/>
      <c r="H35" s="444"/>
      <c r="J35" s="43"/>
    </row>
    <row r="36" spans="2:12" ht="12.75">
      <c r="B36" s="62"/>
      <c r="C36" s="22"/>
      <c r="D36" s="22"/>
      <c r="E36" s="22" t="s">
        <v>46</v>
      </c>
      <c r="F36" s="22"/>
      <c r="G36" s="45">
        <v>2.85</v>
      </c>
      <c r="H36" s="22"/>
      <c r="J36" s="43"/>
      <c r="L36" s="40">
        <f>G36*J36</f>
        <v>0</v>
      </c>
    </row>
    <row r="37" spans="2:10" ht="12.75">
      <c r="B37" s="62"/>
      <c r="C37" s="22"/>
      <c r="D37" s="22"/>
      <c r="E37" s="22"/>
      <c r="F37" s="22"/>
      <c r="G37" s="22"/>
      <c r="H37" s="22"/>
      <c r="J37" s="43"/>
    </row>
    <row r="38" spans="2:10" ht="12.75">
      <c r="B38" s="37">
        <v>9</v>
      </c>
      <c r="C38" s="44" t="s">
        <v>231</v>
      </c>
      <c r="D38" s="22"/>
      <c r="E38" s="22"/>
      <c r="F38" s="22"/>
      <c r="G38" s="22"/>
      <c r="H38" s="22"/>
      <c r="J38" s="43"/>
    </row>
    <row r="39" spans="2:10" ht="13.5" customHeight="1">
      <c r="B39" s="62"/>
      <c r="C39" s="444" t="s">
        <v>232</v>
      </c>
      <c r="D39" s="444"/>
      <c r="E39" s="444"/>
      <c r="F39" s="444"/>
      <c r="G39" s="444"/>
      <c r="H39" s="444"/>
      <c r="J39" s="43"/>
    </row>
    <row r="40" spans="2:12" ht="12.75">
      <c r="B40" s="62"/>
      <c r="C40" s="22"/>
      <c r="D40" s="22"/>
      <c r="E40" s="22" t="s">
        <v>46</v>
      </c>
      <c r="F40" s="22"/>
      <c r="G40" s="45">
        <v>31</v>
      </c>
      <c r="H40" s="22"/>
      <c r="J40" s="43"/>
      <c r="L40" s="40">
        <f>G40*J40</f>
        <v>0</v>
      </c>
    </row>
    <row r="41" spans="2:10" ht="12.75">
      <c r="B41" s="62"/>
      <c r="C41" s="22"/>
      <c r="D41" s="22"/>
      <c r="E41" s="22"/>
      <c r="F41" s="22"/>
      <c r="G41" s="22"/>
      <c r="H41" s="22"/>
      <c r="J41" s="43"/>
    </row>
    <row r="42" spans="2:10" ht="12.75">
      <c r="B42" s="37">
        <v>10</v>
      </c>
      <c r="C42" s="44" t="s">
        <v>234</v>
      </c>
      <c r="D42" s="22"/>
      <c r="E42" s="22"/>
      <c r="F42" s="22"/>
      <c r="G42" s="22"/>
      <c r="H42" s="22"/>
      <c r="J42" s="43"/>
    </row>
    <row r="43" spans="2:10" ht="13.5" customHeight="1">
      <c r="B43" s="62"/>
      <c r="C43" s="444" t="s">
        <v>236</v>
      </c>
      <c r="D43" s="444"/>
      <c r="E43" s="444"/>
      <c r="F43" s="444"/>
      <c r="G43" s="444"/>
      <c r="H43" s="444"/>
      <c r="J43" s="43"/>
    </row>
    <row r="44" spans="2:12" ht="12.75">
      <c r="B44" s="62"/>
      <c r="C44" s="22"/>
      <c r="D44" s="22"/>
      <c r="E44" s="22" t="s">
        <v>235</v>
      </c>
      <c r="F44" s="22"/>
      <c r="G44" s="45">
        <v>6</v>
      </c>
      <c r="H44" s="22"/>
      <c r="J44" s="43"/>
      <c r="L44" s="40">
        <f>G44*J44</f>
        <v>0</v>
      </c>
    </row>
    <row r="45" spans="2:10" ht="12.75">
      <c r="B45" s="62"/>
      <c r="G45" s="45"/>
      <c r="J45" s="43"/>
    </row>
    <row r="46" spans="1:12" s="47" customFormat="1" ht="18.75" customHeight="1">
      <c r="A46" s="46" t="s">
        <v>47</v>
      </c>
      <c r="B46" s="142"/>
      <c r="C46" s="47" t="s">
        <v>233</v>
      </c>
      <c r="G46" s="143">
        <f>SUM(L6:L501)</f>
        <v>0</v>
      </c>
      <c r="J46" s="48"/>
      <c r="K46" s="49"/>
      <c r="L46" s="50"/>
    </row>
    <row r="47" ht="12.75">
      <c r="B47" s="62"/>
    </row>
    <row r="71" ht="12.75"/>
    <row r="72" ht="12.75"/>
    <row r="73" ht="12.75"/>
    <row r="74" ht="12.75"/>
    <row r="75" ht="12.75"/>
    <row r="76" ht="12.75"/>
    <row r="77" ht="12.75"/>
    <row r="78" ht="12.75"/>
    <row r="79" ht="12.75"/>
    <row r="80" ht="12.75"/>
    <row r="81" ht="12.75"/>
  </sheetData>
  <sheetProtection/>
  <mergeCells count="10">
    <mergeCell ref="C23:H23"/>
    <mergeCell ref="C27:H27"/>
    <mergeCell ref="C7:H7"/>
    <mergeCell ref="C11:H11"/>
    <mergeCell ref="C15:H15"/>
    <mergeCell ref="C19:H19"/>
    <mergeCell ref="C43:H43"/>
    <mergeCell ref="C31:H31"/>
    <mergeCell ref="C35:H35"/>
    <mergeCell ref="C39:H39"/>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18.xml><?xml version="1.0" encoding="utf-8"?>
<worksheet xmlns="http://schemas.openxmlformats.org/spreadsheetml/2006/main" xmlns:r="http://schemas.openxmlformats.org/officeDocument/2006/relationships">
  <dimension ref="A1:D25"/>
  <sheetViews>
    <sheetView workbookViewId="0" topLeftCell="A1">
      <selection activeCell="C32" sqref="C32"/>
    </sheetView>
  </sheetViews>
  <sheetFormatPr defaultColWidth="9.00390625" defaultRowHeight="12.75"/>
  <cols>
    <col min="1" max="1" width="10.875" style="344" customWidth="1"/>
    <col min="2" max="2" width="53.25390625" style="345" customWidth="1"/>
    <col min="3" max="3" width="13.375" style="346" customWidth="1"/>
    <col min="4" max="4" width="7.625" style="0" customWidth="1"/>
    <col min="5" max="16384" width="9.125" style="3" customWidth="1"/>
  </cols>
  <sheetData>
    <row r="1" spans="1:3" s="343" customFormat="1" ht="12.75">
      <c r="A1" s="340"/>
      <c r="B1" s="341" t="s">
        <v>380</v>
      </c>
      <c r="C1" s="342"/>
    </row>
    <row r="3" spans="1:2" ht="12.75">
      <c r="A3" s="347" t="s">
        <v>31</v>
      </c>
      <c r="B3" s="348" t="s">
        <v>381</v>
      </c>
    </row>
    <row r="4" spans="1:2" ht="12.75">
      <c r="A4" s="347"/>
      <c r="B4" s="348" t="s">
        <v>382</v>
      </c>
    </row>
    <row r="5" spans="1:2" ht="12.75">
      <c r="A5" s="347"/>
      <c r="B5" s="348" t="s">
        <v>383</v>
      </c>
    </row>
    <row r="6" spans="1:2" ht="12.75">
      <c r="A6" s="347"/>
      <c r="B6" s="348"/>
    </row>
    <row r="7" spans="1:2" ht="12.75">
      <c r="A7" s="347" t="s">
        <v>30</v>
      </c>
      <c r="B7" s="348" t="s">
        <v>267</v>
      </c>
    </row>
    <row r="8" spans="1:2" ht="12.75">
      <c r="A8" s="347"/>
      <c r="B8" s="348"/>
    </row>
    <row r="9" ht="12.75">
      <c r="A9" s="347"/>
    </row>
    <row r="10" ht="12.75">
      <c r="A10" s="347"/>
    </row>
    <row r="11" spans="1:2" ht="25.5">
      <c r="A11" s="347" t="s">
        <v>384</v>
      </c>
      <c r="B11" s="349" t="s">
        <v>385</v>
      </c>
    </row>
    <row r="12" spans="1:2" ht="25.5">
      <c r="A12" s="347" t="s">
        <v>384</v>
      </c>
      <c r="B12" s="349" t="s">
        <v>386</v>
      </c>
    </row>
    <row r="13" spans="1:2" ht="25.5">
      <c r="A13" s="347" t="s">
        <v>384</v>
      </c>
      <c r="B13" s="349" t="s">
        <v>387</v>
      </c>
    </row>
    <row r="14" spans="1:2" ht="13.5" customHeight="1">
      <c r="A14" s="347" t="s">
        <v>384</v>
      </c>
      <c r="B14" s="349" t="s">
        <v>388</v>
      </c>
    </row>
    <row r="15" spans="1:2" ht="25.5">
      <c r="A15" s="347" t="s">
        <v>384</v>
      </c>
      <c r="B15" s="349" t="s">
        <v>389</v>
      </c>
    </row>
    <row r="16" ht="12.75">
      <c r="A16" s="350"/>
    </row>
    <row r="19" spans="1:4" s="352" customFormat="1" ht="12.75">
      <c r="A19" s="412" t="str">
        <f>+'[1]1'!A1</f>
        <v>1.</v>
      </c>
      <c r="B19" s="413" t="str">
        <f>+'[1]1'!B1</f>
        <v>SPLOŠNO</v>
      </c>
      <c r="C19" s="414">
        <f>'D.01'!F11</f>
        <v>0</v>
      </c>
      <c r="D19" s="351"/>
    </row>
    <row r="20" spans="1:3" ht="12.75">
      <c r="A20" s="412" t="str">
        <f>+'[1]2'!A1</f>
        <v>2.</v>
      </c>
      <c r="B20" s="412" t="str">
        <f>+'[1]2'!B1</f>
        <v>VODOVOD</v>
      </c>
      <c r="C20" s="414">
        <f>'D.02'!F134</f>
        <v>0</v>
      </c>
    </row>
    <row r="21" spans="1:3" ht="12.75">
      <c r="A21" s="412" t="str">
        <f>+'[1]3'!A1</f>
        <v>3.</v>
      </c>
      <c r="B21" s="412" t="str">
        <f>+'[1]3'!B1</f>
        <v>VENTILACIJA</v>
      </c>
      <c r="C21" s="414">
        <f>'D.03'!F19</f>
        <v>0</v>
      </c>
    </row>
    <row r="22" spans="1:3" ht="12.75">
      <c r="A22" s="412"/>
      <c r="B22" s="415"/>
      <c r="C22" s="414"/>
    </row>
    <row r="23" spans="1:3" s="354" customFormat="1" ht="12.75">
      <c r="A23" s="416"/>
      <c r="B23" s="420" t="s">
        <v>390</v>
      </c>
      <c r="C23" s="421">
        <f>SUM(C18:C22)</f>
        <v>0</v>
      </c>
    </row>
    <row r="24" spans="1:4" s="358" customFormat="1" ht="12.75">
      <c r="A24" s="417"/>
      <c r="B24" s="356" t="s">
        <v>391</v>
      </c>
      <c r="C24" s="418">
        <f>C23*0.2</f>
        <v>0</v>
      </c>
      <c r="D24" s="357"/>
    </row>
    <row r="25" spans="1:4" s="354" customFormat="1" ht="12.75">
      <c r="A25" s="416"/>
      <c r="B25" s="420" t="s">
        <v>392</v>
      </c>
      <c r="C25" s="421">
        <f>C23+C24</f>
        <v>0</v>
      </c>
      <c r="D25" s="359"/>
    </row>
  </sheetData>
  <printOptions/>
  <pageMargins left="0.984251968503937" right="0.3937007874015748" top="0.984251968503937" bottom="0.984251968503937"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6"/>
  <sheetViews>
    <sheetView workbookViewId="0" topLeftCell="A1">
      <selection activeCell="B7" sqref="B7"/>
    </sheetView>
  </sheetViews>
  <sheetFormatPr defaultColWidth="9.00390625" defaultRowHeight="12.75"/>
  <cols>
    <col min="1" max="1" width="6.625" style="344" customWidth="1"/>
    <col min="2" max="2" width="41.75390625" style="345" customWidth="1"/>
    <col min="3" max="3" width="4.875" style="364" customWidth="1"/>
    <col min="4" max="4" width="5.75390625" style="365" customWidth="1"/>
    <col min="5" max="5" width="1.875" style="366" customWidth="1"/>
    <col min="6" max="6" width="12.625" style="367" customWidth="1"/>
    <col min="7" max="16384" width="9.125" style="3" customWidth="1"/>
  </cols>
  <sheetData>
    <row r="1" spans="1:6" s="343" customFormat="1" ht="12.75">
      <c r="A1" s="340" t="s">
        <v>289</v>
      </c>
      <c r="B1" s="341" t="s">
        <v>393</v>
      </c>
      <c r="C1" s="360"/>
      <c r="D1" s="361"/>
      <c r="E1" s="362"/>
      <c r="F1" s="363" t="str">
        <f>IF(D1&lt;&gt;0,D1*E1," ")</f>
        <v> </v>
      </c>
    </row>
    <row r="2" ht="12.75">
      <c r="F2" s="367" t="str">
        <f>IF(D2&lt;&gt;0,D2*E2," ")</f>
        <v> </v>
      </c>
    </row>
    <row r="3" spans="1:6" s="358" customFormat="1" ht="12.75">
      <c r="A3" s="417">
        <v>1</v>
      </c>
      <c r="B3" s="356" t="s">
        <v>394</v>
      </c>
      <c r="C3" s="368" t="s">
        <v>304</v>
      </c>
      <c r="D3" s="369">
        <v>2</v>
      </c>
      <c r="E3" s="370"/>
      <c r="F3" s="370">
        <f>(D!C20+D!C21)*('D.01'!D3/100)</f>
        <v>0</v>
      </c>
    </row>
    <row r="4" spans="1:6" s="358" customFormat="1" ht="12.75">
      <c r="A4" s="417"/>
      <c r="B4" s="356"/>
      <c r="C4" s="368"/>
      <c r="D4" s="369"/>
      <c r="E4" s="370"/>
      <c r="F4" s="370"/>
    </row>
    <row r="5" spans="1:6" s="358" customFormat="1" ht="25.5">
      <c r="A5" s="417">
        <f>1+A3</f>
        <v>2</v>
      </c>
      <c r="B5" s="356" t="s">
        <v>395</v>
      </c>
      <c r="C5" s="368" t="s">
        <v>304</v>
      </c>
      <c r="D5" s="369">
        <v>3</v>
      </c>
      <c r="E5" s="370"/>
      <c r="F5" s="370">
        <f>(D!C20+D!C21)*('D.01'!D5/100)</f>
        <v>0</v>
      </c>
    </row>
    <row r="6" spans="1:6" s="358" customFormat="1" ht="12.75">
      <c r="A6" s="417"/>
      <c r="B6" s="356"/>
      <c r="C6" s="368"/>
      <c r="D6" s="369"/>
      <c r="E6" s="370"/>
      <c r="F6" s="370"/>
    </row>
    <row r="7" spans="1:6" s="358" customFormat="1" ht="38.25">
      <c r="A7" s="417">
        <f>1+A5</f>
        <v>3</v>
      </c>
      <c r="B7" s="356" t="s">
        <v>396</v>
      </c>
      <c r="C7" s="368" t="s">
        <v>304</v>
      </c>
      <c r="D7" s="369">
        <v>2</v>
      </c>
      <c r="E7" s="370"/>
      <c r="F7" s="370">
        <f>(D!C20+D!C21)*('D.01'!D7/100)</f>
        <v>0</v>
      </c>
    </row>
    <row r="8" spans="1:6" s="358" customFormat="1" ht="12.75">
      <c r="A8" s="417"/>
      <c r="B8" s="356"/>
      <c r="C8" s="368"/>
      <c r="D8" s="369"/>
      <c r="E8" s="370"/>
      <c r="F8" s="370"/>
    </row>
    <row r="9" spans="1:6" s="358" customFormat="1" ht="51">
      <c r="A9" s="417">
        <f>1+A7</f>
        <v>4</v>
      </c>
      <c r="B9" s="356" t="s">
        <v>397</v>
      </c>
      <c r="C9" s="368" t="s">
        <v>304</v>
      </c>
      <c r="D9" s="369">
        <v>4</v>
      </c>
      <c r="E9" s="370"/>
      <c r="F9" s="370">
        <f>(D!C20+D!C21)*('D.01'!D9/100)</f>
        <v>0</v>
      </c>
    </row>
    <row r="10" spans="1:6" s="358" customFormat="1" ht="12.75">
      <c r="A10" s="344"/>
      <c r="B10" s="356"/>
      <c r="C10" s="368"/>
      <c r="D10" s="369"/>
      <c r="E10" s="370"/>
      <c r="F10" s="370"/>
    </row>
    <row r="11" spans="1:6" s="354" customFormat="1" ht="12.75">
      <c r="A11" s="353"/>
      <c r="B11" s="423" t="str">
        <f>B1</f>
        <v>SPLOŠNO</v>
      </c>
      <c r="C11" s="371"/>
      <c r="D11" s="372"/>
      <c r="E11" s="373"/>
      <c r="F11" s="422">
        <f>SUM(F2:F10)</f>
        <v>0</v>
      </c>
    </row>
    <row r="12" ht="12.75">
      <c r="F12" s="367" t="str">
        <f aca="true" t="shared" si="0" ref="F12:F36">IF(D12&lt;&gt;0,D12*E12," ")</f>
        <v> </v>
      </c>
    </row>
    <row r="13" ht="12.75">
      <c r="F13" s="367" t="str">
        <f t="shared" si="0"/>
        <v> </v>
      </c>
    </row>
    <row r="14" ht="12.75">
      <c r="F14" s="367" t="str">
        <f t="shared" si="0"/>
        <v> </v>
      </c>
    </row>
    <row r="15" ht="12.75">
      <c r="F15" s="367" t="str">
        <f t="shared" si="0"/>
        <v> </v>
      </c>
    </row>
    <row r="16" ht="12.75">
      <c r="F16" s="367" t="str">
        <f t="shared" si="0"/>
        <v> </v>
      </c>
    </row>
    <row r="17" ht="12.75">
      <c r="F17" s="367" t="str">
        <f t="shared" si="0"/>
        <v> </v>
      </c>
    </row>
    <row r="18" ht="12.75">
      <c r="F18" s="367" t="str">
        <f t="shared" si="0"/>
        <v> </v>
      </c>
    </row>
    <row r="19" ht="12.75">
      <c r="F19" s="367" t="str">
        <f t="shared" si="0"/>
        <v> </v>
      </c>
    </row>
    <row r="20" ht="12.75">
      <c r="F20" s="367" t="str">
        <f t="shared" si="0"/>
        <v> </v>
      </c>
    </row>
    <row r="21" ht="12.75">
      <c r="F21" s="367" t="str">
        <f t="shared" si="0"/>
        <v> </v>
      </c>
    </row>
    <row r="22" ht="12.75">
      <c r="F22" s="367" t="str">
        <f t="shared" si="0"/>
        <v> </v>
      </c>
    </row>
    <row r="23" ht="12.75">
      <c r="F23" s="367" t="str">
        <f t="shared" si="0"/>
        <v> </v>
      </c>
    </row>
    <row r="24" ht="12.75">
      <c r="F24" s="367" t="str">
        <f t="shared" si="0"/>
        <v> </v>
      </c>
    </row>
    <row r="25" ht="12.75">
      <c r="F25" s="367" t="str">
        <f t="shared" si="0"/>
        <v> </v>
      </c>
    </row>
    <row r="26" ht="12.75">
      <c r="F26" s="367" t="str">
        <f t="shared" si="0"/>
        <v> </v>
      </c>
    </row>
    <row r="27" ht="12.75">
      <c r="F27" s="367" t="str">
        <f t="shared" si="0"/>
        <v> </v>
      </c>
    </row>
    <row r="28" ht="12.75">
      <c r="F28" s="367" t="str">
        <f t="shared" si="0"/>
        <v> </v>
      </c>
    </row>
    <row r="29" ht="12.75">
      <c r="F29" s="367" t="str">
        <f t="shared" si="0"/>
        <v> </v>
      </c>
    </row>
    <row r="30" ht="12.75">
      <c r="F30" s="367" t="str">
        <f t="shared" si="0"/>
        <v> </v>
      </c>
    </row>
    <row r="31" ht="12.75">
      <c r="F31" s="367" t="str">
        <f t="shared" si="0"/>
        <v> </v>
      </c>
    </row>
    <row r="32" ht="12.75">
      <c r="F32" s="367" t="str">
        <f t="shared" si="0"/>
        <v> </v>
      </c>
    </row>
    <row r="33" ht="12.75">
      <c r="F33" s="367" t="str">
        <f t="shared" si="0"/>
        <v> </v>
      </c>
    </row>
    <row r="34" ht="12.75">
      <c r="F34" s="367" t="str">
        <f t="shared" si="0"/>
        <v> </v>
      </c>
    </row>
    <row r="35" ht="12.75">
      <c r="F35" s="367" t="str">
        <f t="shared" si="0"/>
        <v> </v>
      </c>
    </row>
    <row r="36" ht="12.75">
      <c r="F36" s="367" t="str">
        <f t="shared" si="0"/>
        <v> </v>
      </c>
    </row>
  </sheetData>
  <printOptions/>
  <pageMargins left="0.984251968503937" right="0.3937007874015748" top="0.984251968503937" bottom="0.98425196850393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A1:K49"/>
  <sheetViews>
    <sheetView zoomScalePageLayoutView="0" workbookViewId="0" topLeftCell="A8">
      <selection activeCell="F37" sqref="F37"/>
    </sheetView>
  </sheetViews>
  <sheetFormatPr defaultColWidth="9.00390625" defaultRowHeight="12.75"/>
  <cols>
    <col min="1" max="1" width="9.25390625" style="0" customWidth="1"/>
    <col min="3" max="3" width="21.375" style="0" customWidth="1"/>
    <col min="4" max="4" width="8.125" style="0" customWidth="1"/>
    <col min="5" max="5" width="6.125" style="0" customWidth="1"/>
    <col min="6" max="6" width="19.75390625" style="6" customWidth="1"/>
    <col min="7" max="7" width="5.375" style="0" customWidth="1"/>
    <col min="8" max="8" width="4.00390625" style="5" customWidth="1"/>
    <col min="9" max="9" width="19.875" style="0" customWidth="1"/>
    <col min="10" max="10" width="16.875" style="0" customWidth="1"/>
    <col min="11" max="11" width="13.375" style="0" customWidth="1"/>
    <col min="12" max="12" width="18.75390625" style="0" customWidth="1"/>
  </cols>
  <sheetData>
    <row r="1" spans="1:8" s="27" customFormat="1" ht="13.5" customHeight="1" hidden="1">
      <c r="A1" s="27" t="s">
        <v>47</v>
      </c>
      <c r="F1" s="29"/>
      <c r="H1" s="30"/>
    </row>
    <row r="2" spans="1:8" s="27" customFormat="1" ht="12.75" hidden="1">
      <c r="A2" s="27" t="s">
        <v>47</v>
      </c>
      <c r="B2" s="30" t="s">
        <v>40</v>
      </c>
      <c r="C2" s="30">
        <f>F20</f>
        <v>0</v>
      </c>
      <c r="F2" s="29"/>
      <c r="H2" s="30"/>
    </row>
    <row r="3" spans="1:8" s="27" customFormat="1" ht="12.75" hidden="1">
      <c r="A3" s="27" t="s">
        <v>47</v>
      </c>
      <c r="B3" s="30" t="s">
        <v>41</v>
      </c>
      <c r="C3" s="30">
        <f>F32</f>
        <v>0</v>
      </c>
      <c r="F3" s="29"/>
      <c r="H3" s="30"/>
    </row>
    <row r="4" spans="1:8" s="27" customFormat="1" ht="12.75" hidden="1">
      <c r="A4" s="27" t="s">
        <v>47</v>
      </c>
      <c r="B4" s="30" t="s">
        <v>42</v>
      </c>
      <c r="C4" s="30" t="e">
        <f>#REF!</f>
        <v>#REF!</v>
      </c>
      <c r="F4" s="29"/>
      <c r="H4" s="30"/>
    </row>
    <row r="5" spans="1:8" s="27" customFormat="1" ht="12.75" hidden="1">
      <c r="A5" s="27" t="s">
        <v>47</v>
      </c>
      <c r="B5" s="30" t="s">
        <v>43</v>
      </c>
      <c r="C5" s="30" t="e">
        <f>#REF!</f>
        <v>#REF!</v>
      </c>
      <c r="F5" s="29"/>
      <c r="H5" s="30"/>
    </row>
    <row r="6" spans="1:8" s="27" customFormat="1" ht="12.75" hidden="1">
      <c r="A6" s="27" t="s">
        <v>47</v>
      </c>
      <c r="B6" s="30" t="s">
        <v>34</v>
      </c>
      <c r="C6" s="30" t="e">
        <f>SUM(C2:C5)</f>
        <v>#REF!</v>
      </c>
      <c r="F6" s="29"/>
      <c r="H6" s="30"/>
    </row>
    <row r="7" spans="1:8" s="27" customFormat="1" ht="12.75" hidden="1">
      <c r="A7" s="27" t="s">
        <v>47</v>
      </c>
      <c r="F7" s="29"/>
      <c r="H7" s="30"/>
    </row>
    <row r="8" spans="1:11" ht="15.75" customHeight="1">
      <c r="A8" s="83"/>
      <c r="B8" s="83"/>
      <c r="C8" s="83"/>
      <c r="D8" s="83"/>
      <c r="E8" s="83"/>
      <c r="F8" s="84"/>
      <c r="G8" s="83"/>
      <c r="K8" s="5"/>
    </row>
    <row r="9" spans="1:8" s="149" customFormat="1" ht="18">
      <c r="A9" s="148"/>
      <c r="B9" s="442" t="s">
        <v>35</v>
      </c>
      <c r="C9" s="443"/>
      <c r="D9" s="443"/>
      <c r="E9" s="443"/>
      <c r="F9" s="443"/>
      <c r="H9" s="150"/>
    </row>
    <row r="10" spans="1:8" s="51" customFormat="1" ht="20.25">
      <c r="A10" s="85"/>
      <c r="B10" s="52"/>
      <c r="C10" s="53"/>
      <c r="D10" s="53"/>
      <c r="E10" s="53"/>
      <c r="F10" s="53"/>
      <c r="H10" s="54"/>
    </row>
    <row r="11" spans="1:8" s="51" customFormat="1" ht="20.25">
      <c r="A11" s="85"/>
      <c r="B11" s="52"/>
      <c r="C11" s="60"/>
      <c r="D11" s="53"/>
      <c r="E11" s="53"/>
      <c r="F11" s="53"/>
      <c r="H11" s="54"/>
    </row>
    <row r="12" spans="1:9" ht="20.25">
      <c r="A12" s="83"/>
      <c r="B12" s="12" t="s">
        <v>32</v>
      </c>
      <c r="C12" s="61" t="s">
        <v>94</v>
      </c>
      <c r="D12" s="11"/>
      <c r="E12" s="89"/>
      <c r="F12" s="90" t="s">
        <v>27</v>
      </c>
      <c r="G12" s="89"/>
      <c r="H12" s="91"/>
      <c r="I12" s="89"/>
    </row>
    <row r="13" spans="1:9" ht="12.75">
      <c r="A13" s="83"/>
      <c r="B13" s="89"/>
      <c r="C13" s="89" t="s">
        <v>27</v>
      </c>
      <c r="D13" s="89"/>
      <c r="E13" s="89"/>
      <c r="F13" s="90" t="s">
        <v>27</v>
      </c>
      <c r="G13" s="89"/>
      <c r="H13" s="91"/>
      <c r="I13" s="92"/>
    </row>
    <row r="14" spans="1:9" ht="14.25">
      <c r="A14" s="83"/>
      <c r="B14" s="8" t="str">
        <f>'A.01'!$B$3</f>
        <v>A.01</v>
      </c>
      <c r="C14" s="9" t="str">
        <f>'A.01'!$C$3</f>
        <v>Pripravljalna dela</v>
      </c>
      <c r="D14" s="89"/>
      <c r="E14" s="89"/>
      <c r="F14" s="10">
        <f>'A.01'!G14</f>
        <v>0</v>
      </c>
      <c r="G14" s="89" t="s">
        <v>81</v>
      </c>
      <c r="H14" s="91"/>
      <c r="I14" s="92"/>
    </row>
    <row r="15" spans="1:10" ht="14.25">
      <c r="A15" s="83"/>
      <c r="B15" s="8" t="str">
        <f>'A.02'!$B$3</f>
        <v>A.02</v>
      </c>
      <c r="C15" s="9" t="str">
        <f>'A.02'!$C$3</f>
        <v>Zemeljska dela</v>
      </c>
      <c r="D15" s="9"/>
      <c r="E15" s="9"/>
      <c r="F15" s="10">
        <f>SUM('A.02'!$L$6:$L$480)</f>
        <v>0</v>
      </c>
      <c r="G15" s="55" t="s">
        <v>81</v>
      </c>
      <c r="H15" s="91"/>
      <c r="I15" s="92"/>
      <c r="J15" s="5"/>
    </row>
    <row r="16" spans="1:9" ht="14.25">
      <c r="A16" s="83"/>
      <c r="B16" s="8" t="str">
        <f>'A.03'!$B$3</f>
        <v>A.03</v>
      </c>
      <c r="C16" s="9" t="str">
        <f>'A.03'!$C$3</f>
        <v>Betonska dela</v>
      </c>
      <c r="D16" s="9"/>
      <c r="E16" s="9"/>
      <c r="F16" s="10">
        <f>SUM('A.03'!$L$5:$L$475)</f>
        <v>0</v>
      </c>
      <c r="G16" s="92" t="s">
        <v>81</v>
      </c>
      <c r="H16" s="91"/>
      <c r="I16" s="92"/>
    </row>
    <row r="17" spans="1:9" ht="14.25">
      <c r="A17" s="83"/>
      <c r="B17" s="8" t="str">
        <f>'A.04'!$B$2</f>
        <v>A.04</v>
      </c>
      <c r="C17" s="9" t="str">
        <f>'A.04'!$C$2</f>
        <v>Tesarska dela</v>
      </c>
      <c r="D17" s="9"/>
      <c r="E17" s="9"/>
      <c r="F17" s="10">
        <f>SUM('A.04'!$L$4:$L$466)</f>
        <v>0</v>
      </c>
      <c r="G17" s="92" t="s">
        <v>81</v>
      </c>
      <c r="H17" s="91"/>
      <c r="I17" s="92"/>
    </row>
    <row r="18" spans="1:9" ht="14.25">
      <c r="A18" s="83"/>
      <c r="B18" s="8" t="str">
        <f>'A.05'!$B$3</f>
        <v>A.05</v>
      </c>
      <c r="C18" s="9" t="str">
        <f>'A.05'!$C$3</f>
        <v>Zidarska dela</v>
      </c>
      <c r="D18" s="9"/>
      <c r="E18" s="9"/>
      <c r="F18" s="10">
        <f>SUM('A.05'!$L$5:$L$415)</f>
        <v>0</v>
      </c>
      <c r="G18" s="92" t="s">
        <v>81</v>
      </c>
      <c r="H18" s="91"/>
      <c r="I18" s="92"/>
    </row>
    <row r="19" spans="1:9" ht="14.25">
      <c r="A19" s="83"/>
      <c r="B19" s="8" t="str">
        <f>'A.06'!$B$3</f>
        <v>A.06</v>
      </c>
      <c r="C19" s="9" t="str">
        <f>'A.06'!$C$3</f>
        <v>Kanalizacija</v>
      </c>
      <c r="D19" s="9"/>
      <c r="E19" s="9"/>
      <c r="F19" s="10">
        <f>SUM('A.06'!$L$6:$L$459)</f>
        <v>0</v>
      </c>
      <c r="G19" s="92" t="s">
        <v>81</v>
      </c>
      <c r="H19" s="91"/>
      <c r="I19" s="92"/>
    </row>
    <row r="20" spans="1:9" s="18" customFormat="1" ht="18" customHeight="1">
      <c r="A20" s="86"/>
      <c r="B20" s="13" t="s">
        <v>34</v>
      </c>
      <c r="C20" s="13"/>
      <c r="D20" s="13"/>
      <c r="E20" s="13"/>
      <c r="F20" s="14">
        <f>SUM(F14:F19)</f>
        <v>0</v>
      </c>
      <c r="G20" s="56" t="s">
        <v>81</v>
      </c>
      <c r="H20" s="16"/>
      <c r="I20" s="17"/>
    </row>
    <row r="21" spans="1:9" s="18" customFormat="1" ht="12.75" customHeight="1">
      <c r="A21" s="86"/>
      <c r="B21" s="19"/>
      <c r="C21" s="19"/>
      <c r="D21" s="19"/>
      <c r="E21" s="19"/>
      <c r="F21" s="20"/>
      <c r="G21" s="15"/>
      <c r="H21" s="16"/>
      <c r="I21" s="17"/>
    </row>
    <row r="22" spans="1:9" ht="12.75">
      <c r="A22" s="83"/>
      <c r="B22" s="89"/>
      <c r="C22" s="89"/>
      <c r="D22" s="89"/>
      <c r="E22" s="89"/>
      <c r="F22" s="90"/>
      <c r="G22" s="89"/>
      <c r="H22" s="91"/>
      <c r="I22" s="92"/>
    </row>
    <row r="23" spans="1:9" ht="20.25">
      <c r="A23" s="83"/>
      <c r="B23" s="12" t="s">
        <v>33</v>
      </c>
      <c r="C23" s="61" t="s">
        <v>95</v>
      </c>
      <c r="D23" s="89"/>
      <c r="E23" s="89"/>
      <c r="F23" s="90"/>
      <c r="G23" s="89"/>
      <c r="H23" s="91"/>
      <c r="I23" s="92"/>
    </row>
    <row r="24" spans="1:9" ht="12.75">
      <c r="A24" s="83"/>
      <c r="B24" s="89"/>
      <c r="C24" s="89"/>
      <c r="D24" s="89"/>
      <c r="E24" s="89"/>
      <c r="F24" s="90"/>
      <c r="G24" s="89"/>
      <c r="H24" s="91"/>
      <c r="I24" s="92"/>
    </row>
    <row r="25" spans="1:9" ht="14.25">
      <c r="A25" s="83"/>
      <c r="B25" s="8" t="str">
        <f>'B.01'!$B$3</f>
        <v>B.01</v>
      </c>
      <c r="C25" s="9" t="str">
        <f>'B.01'!$C$3</f>
        <v>Kleparska dela</v>
      </c>
      <c r="D25" s="9"/>
      <c r="E25" s="9"/>
      <c r="F25" s="10">
        <f>SUM('B.01'!$L$5:$L$483)</f>
        <v>0</v>
      </c>
      <c r="G25" s="92" t="s">
        <v>81</v>
      </c>
      <c r="H25" s="91"/>
      <c r="I25" s="92"/>
    </row>
    <row r="26" spans="1:9" ht="14.25">
      <c r="A26" s="83"/>
      <c r="B26" s="8" t="str">
        <f>'B.02'!$B$3</f>
        <v>B.02</v>
      </c>
      <c r="C26" s="9" t="str">
        <f>'B.02'!$C$3</f>
        <v>Ključavničarska dela</v>
      </c>
      <c r="D26" s="9"/>
      <c r="E26" s="9"/>
      <c r="F26" s="10">
        <f>SUM('B.02'!$L$5:$L$382)</f>
        <v>0</v>
      </c>
      <c r="G26" s="92" t="s">
        <v>81</v>
      </c>
      <c r="H26" s="91"/>
      <c r="I26" s="92"/>
    </row>
    <row r="27" spans="1:9" ht="14.25">
      <c r="A27" s="83"/>
      <c r="B27" s="8" t="s">
        <v>61</v>
      </c>
      <c r="C27" s="9" t="s">
        <v>160</v>
      </c>
      <c r="D27" s="9"/>
      <c r="E27" s="9"/>
      <c r="F27" s="10">
        <f>'B.03'!G42</f>
        <v>0</v>
      </c>
      <c r="G27" s="92" t="s">
        <v>81</v>
      </c>
      <c r="H27" s="91"/>
      <c r="I27" s="92"/>
    </row>
    <row r="28" spans="1:9" ht="14.25">
      <c r="A28" s="83"/>
      <c r="B28" s="8" t="str">
        <f>'B.04'!$B$3</f>
        <v>B.04</v>
      </c>
      <c r="C28" s="9" t="str">
        <f>'B.04'!$C$3</f>
        <v>Gips stene in obloge</v>
      </c>
      <c r="D28" s="9"/>
      <c r="E28" s="9"/>
      <c r="F28" s="10">
        <f>SUM('B.04'!$L$5:$L$408)</f>
        <v>0</v>
      </c>
      <c r="G28" s="92" t="s">
        <v>81</v>
      </c>
      <c r="H28" s="91"/>
      <c r="I28" s="92"/>
    </row>
    <row r="29" spans="1:9" ht="14.25">
      <c r="A29" s="83"/>
      <c r="B29" s="8" t="str">
        <f>'B.05'!$B$3</f>
        <v>B.05</v>
      </c>
      <c r="C29" s="9" t="str">
        <f>'B.05'!$C$3</f>
        <v>Tlakarska in keramična dela </v>
      </c>
      <c r="D29" s="9"/>
      <c r="E29" s="9"/>
      <c r="F29" s="10">
        <f>SUM('B.05'!$L$5:$L$472)</f>
        <v>0</v>
      </c>
      <c r="G29" s="92" t="s">
        <v>81</v>
      </c>
      <c r="H29" s="91"/>
      <c r="I29" s="92"/>
    </row>
    <row r="30" spans="1:9" ht="14.25">
      <c r="A30" s="83"/>
      <c r="B30" s="8" t="str">
        <f>'B.06'!$B$3</f>
        <v>B.06</v>
      </c>
      <c r="C30" s="9" t="str">
        <f>'B.06'!$C$3</f>
        <v>Slikopleskarska dela</v>
      </c>
      <c r="D30" s="9"/>
      <c r="E30" s="9"/>
      <c r="F30" s="10">
        <f>SUM('B.06'!$L$5:$L$480)</f>
        <v>0</v>
      </c>
      <c r="G30" s="92" t="s">
        <v>81</v>
      </c>
      <c r="H30" s="91"/>
      <c r="I30" s="92"/>
    </row>
    <row r="31" spans="1:9" ht="14.25">
      <c r="A31" s="83"/>
      <c r="B31" s="8" t="str">
        <f>'B.07'!$B$3</f>
        <v>B.07</v>
      </c>
      <c r="C31" s="9" t="str">
        <f>'B.07'!$C$3</f>
        <v>Fasadna dela</v>
      </c>
      <c r="D31" s="9"/>
      <c r="E31" s="9"/>
      <c r="F31" s="10">
        <f>SUM('B.07'!$L$6:$L$469)</f>
        <v>0</v>
      </c>
      <c r="G31" s="92" t="s">
        <v>81</v>
      </c>
      <c r="H31" s="91"/>
      <c r="I31" s="92"/>
    </row>
    <row r="32" spans="1:9" s="7" customFormat="1" ht="18.75" customHeight="1">
      <c r="A32" s="87"/>
      <c r="B32" s="13" t="s">
        <v>34</v>
      </c>
      <c r="C32" s="13"/>
      <c r="D32" s="13"/>
      <c r="E32" s="13"/>
      <c r="F32" s="14">
        <f>SUM(F25:F31)</f>
        <v>0</v>
      </c>
      <c r="G32" s="56" t="s">
        <v>81</v>
      </c>
      <c r="H32" s="93"/>
      <c r="I32" s="94"/>
    </row>
    <row r="33" spans="1:9" s="7" customFormat="1" ht="12.75" customHeight="1">
      <c r="A33" s="87"/>
      <c r="B33" s="19"/>
      <c r="C33" s="19"/>
      <c r="D33" s="19"/>
      <c r="E33" s="19"/>
      <c r="F33" s="20"/>
      <c r="G33" s="95"/>
      <c r="H33" s="93"/>
      <c r="I33" s="94"/>
    </row>
    <row r="34" spans="1:9" s="7" customFormat="1" ht="12.75" customHeight="1">
      <c r="A34" s="87"/>
      <c r="B34" s="19"/>
      <c r="C34" s="19"/>
      <c r="D34" s="19"/>
      <c r="E34" s="19"/>
      <c r="F34" s="20"/>
      <c r="G34" s="95"/>
      <c r="H34" s="93"/>
      <c r="I34" s="94"/>
    </row>
    <row r="35" spans="1:9" s="7" customFormat="1" ht="21.75" customHeight="1">
      <c r="A35" s="87"/>
      <c r="B35" s="12" t="s">
        <v>89</v>
      </c>
      <c r="C35" s="61" t="s">
        <v>201</v>
      </c>
      <c r="D35" s="89"/>
      <c r="E35" s="89"/>
      <c r="F35" s="90"/>
      <c r="G35" s="95"/>
      <c r="H35" s="93"/>
      <c r="I35" s="94"/>
    </row>
    <row r="36" spans="1:9" ht="12.75">
      <c r="A36" s="83"/>
      <c r="B36" s="89"/>
      <c r="C36" s="89"/>
      <c r="D36" s="89"/>
      <c r="E36" s="89"/>
      <c r="F36" s="90"/>
      <c r="G36" s="89"/>
      <c r="H36" s="91"/>
      <c r="I36" s="92"/>
    </row>
    <row r="37" spans="1:9" ht="14.25">
      <c r="A37" s="83"/>
      <c r="B37" s="8" t="str">
        <f>'C.01'!$B$3</f>
        <v>C.01</v>
      </c>
      <c r="C37" s="44" t="s">
        <v>215</v>
      </c>
      <c r="D37" s="89"/>
      <c r="E37" s="89"/>
      <c r="F37" s="10">
        <f>'C.01'!G33</f>
        <v>0</v>
      </c>
      <c r="G37" s="92" t="s">
        <v>81</v>
      </c>
      <c r="H37" s="91"/>
      <c r="I37" s="92"/>
    </row>
    <row r="38" spans="1:9" ht="14.25">
      <c r="A38" s="83"/>
      <c r="B38" s="8" t="s">
        <v>210</v>
      </c>
      <c r="C38" s="44" t="s">
        <v>211</v>
      </c>
      <c r="D38" s="89"/>
      <c r="E38" s="89"/>
      <c r="F38" s="10">
        <f>'C.02'!G46</f>
        <v>0</v>
      </c>
      <c r="G38" s="92" t="s">
        <v>81</v>
      </c>
      <c r="H38" s="91"/>
      <c r="I38" s="92"/>
    </row>
    <row r="39" spans="1:9" ht="20.25" customHeight="1">
      <c r="A39" s="83"/>
      <c r="B39" s="13" t="s">
        <v>34</v>
      </c>
      <c r="C39" s="13"/>
      <c r="D39" s="13"/>
      <c r="E39" s="13"/>
      <c r="F39" s="14">
        <f>SUM(F37:F38)</f>
        <v>0</v>
      </c>
      <c r="G39" s="56" t="s">
        <v>81</v>
      </c>
      <c r="H39" s="91"/>
      <c r="I39" s="92"/>
    </row>
    <row r="40" spans="1:9" ht="14.25">
      <c r="A40" s="83"/>
      <c r="B40" s="8"/>
      <c r="C40" s="9"/>
      <c r="D40" s="89"/>
      <c r="E40" s="89"/>
      <c r="F40" s="10"/>
      <c r="G40" s="89"/>
      <c r="H40" s="91"/>
      <c r="I40" s="92"/>
    </row>
    <row r="41" spans="1:9" ht="14.25">
      <c r="A41" s="83"/>
      <c r="B41" s="8"/>
      <c r="C41" s="9"/>
      <c r="D41" s="89"/>
      <c r="E41" s="89"/>
      <c r="F41" s="10"/>
      <c r="G41" s="89"/>
      <c r="H41" s="91"/>
      <c r="I41" s="92"/>
    </row>
    <row r="42" spans="1:9" s="147" customFormat="1" ht="18.75" customHeight="1">
      <c r="A42" s="138"/>
      <c r="B42" s="139" t="s">
        <v>34</v>
      </c>
      <c r="C42" s="139"/>
      <c r="D42" s="139"/>
      <c r="E42" s="139"/>
      <c r="F42" s="140">
        <f>F20+F32+F39</f>
        <v>0</v>
      </c>
      <c r="G42" s="144" t="s">
        <v>81</v>
      </c>
      <c r="H42" s="145"/>
      <c r="I42" s="146"/>
    </row>
    <row r="43" spans="1:9" ht="12.75">
      <c r="A43" s="83"/>
      <c r="B43" s="89"/>
      <c r="C43" s="1"/>
      <c r="D43" s="89"/>
      <c r="E43" s="89"/>
      <c r="F43" s="90"/>
      <c r="G43" s="89"/>
      <c r="H43" s="91"/>
      <c r="I43" s="89"/>
    </row>
    <row r="44" spans="1:9" ht="12.75">
      <c r="A44" s="83"/>
      <c r="B44" s="89"/>
      <c r="C44" s="1"/>
      <c r="D44" s="89"/>
      <c r="E44" s="89"/>
      <c r="F44" s="90"/>
      <c r="G44" s="89"/>
      <c r="H44" s="91"/>
      <c r="I44" s="89"/>
    </row>
    <row r="45" spans="1:9" ht="12.75">
      <c r="A45" s="83"/>
      <c r="B45" s="89"/>
      <c r="C45" s="1"/>
      <c r="D45" s="89"/>
      <c r="E45" s="89"/>
      <c r="F45" s="90"/>
      <c r="G45" s="89"/>
      <c r="H45" s="91"/>
      <c r="I45" s="89"/>
    </row>
    <row r="46" spans="1:9" ht="12.75">
      <c r="A46" s="83"/>
      <c r="B46" s="89"/>
      <c r="C46" s="89"/>
      <c r="D46" s="89"/>
      <c r="E46" s="89"/>
      <c r="F46" s="90"/>
      <c r="G46" s="89"/>
      <c r="H46" s="91"/>
      <c r="I46" s="89"/>
    </row>
    <row r="47" spans="1:9" ht="12.75">
      <c r="A47" s="83"/>
      <c r="B47" s="89"/>
      <c r="C47" s="89"/>
      <c r="D47" s="89"/>
      <c r="E47" s="89"/>
      <c r="F47" s="90"/>
      <c r="G47" s="89"/>
      <c r="H47" s="91"/>
      <c r="I47" s="89"/>
    </row>
    <row r="48" spans="1:9" ht="12.75">
      <c r="A48" s="83"/>
      <c r="B48" s="89"/>
      <c r="C48" s="89"/>
      <c r="D48" s="89"/>
      <c r="E48" s="89"/>
      <c r="F48" s="90"/>
      <c r="G48" s="89"/>
      <c r="H48" s="91"/>
      <c r="I48" s="89"/>
    </row>
    <row r="49" spans="2:9" ht="12.75">
      <c r="B49" s="89"/>
      <c r="C49" s="89"/>
      <c r="D49" s="89"/>
      <c r="E49" s="89"/>
      <c r="F49" s="90"/>
      <c r="G49" s="89"/>
      <c r="H49" s="91"/>
      <c r="I49" s="89"/>
    </row>
  </sheetData>
  <sheetProtection/>
  <mergeCells count="1">
    <mergeCell ref="B9:F9"/>
  </mergeCells>
  <printOptions/>
  <pageMargins left="0.5905511811023623" right="0.75" top="0.984251968503937" bottom="0.984251968503937"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135"/>
  <sheetViews>
    <sheetView workbookViewId="0" topLeftCell="A109">
      <selection activeCell="B51" sqref="B51"/>
    </sheetView>
  </sheetViews>
  <sheetFormatPr defaultColWidth="9.00390625" defaultRowHeight="12.75"/>
  <cols>
    <col min="1" max="1" width="8.875" style="344" customWidth="1"/>
    <col min="2" max="2" width="41.75390625" style="345" customWidth="1"/>
    <col min="3" max="3" width="4.875" style="364" customWidth="1"/>
    <col min="4" max="4" width="5.75390625" style="365" customWidth="1"/>
    <col min="5" max="5" width="8.625" style="378" customWidth="1"/>
    <col min="6" max="6" width="10.25390625" style="379" customWidth="1"/>
    <col min="7" max="16384" width="9.125" style="3" customWidth="1"/>
  </cols>
  <sheetData>
    <row r="1" spans="1:6" s="343" customFormat="1" ht="12.75">
      <c r="A1" s="340" t="s">
        <v>292</v>
      </c>
      <c r="B1" s="374" t="s">
        <v>398</v>
      </c>
      <c r="C1" s="360"/>
      <c r="D1" s="361"/>
      <c r="E1" s="375"/>
      <c r="F1" s="376" t="str">
        <f>IF(D1&lt;&gt;0,D1*E1," ")</f>
        <v> </v>
      </c>
    </row>
    <row r="2" spans="1:2" ht="12.75">
      <c r="A2" s="347"/>
      <c r="B2" s="377"/>
    </row>
    <row r="3" spans="1:6" ht="51">
      <c r="A3" s="412">
        <f>1</f>
        <v>1</v>
      </c>
      <c r="B3" s="380" t="s">
        <v>399</v>
      </c>
      <c r="C3" s="381"/>
      <c r="F3" s="379" t="str">
        <f>IF(D3&lt;&gt;0,D3*E3," ")</f>
        <v> </v>
      </c>
    </row>
    <row r="4" spans="1:6" ht="12.75">
      <c r="A4" s="382" t="s">
        <v>400</v>
      </c>
      <c r="B4" s="383" t="s">
        <v>401</v>
      </c>
      <c r="C4" s="381"/>
      <c r="F4" s="379" t="str">
        <f>IF(D4&lt;&gt;0,D4*E4," ")</f>
        <v> </v>
      </c>
    </row>
    <row r="5" spans="1:6" ht="12.75">
      <c r="A5" s="382" t="s">
        <v>402</v>
      </c>
      <c r="B5" s="383" t="s">
        <v>403</v>
      </c>
      <c r="C5" s="381" t="s">
        <v>291</v>
      </c>
      <c r="D5" s="365">
        <v>1</v>
      </c>
      <c r="E5" s="384"/>
      <c r="F5" s="385">
        <f>IF(D5&lt;&gt;0,D5*E5," ")</f>
        <v>0</v>
      </c>
    </row>
    <row r="6" spans="1:6" ht="12.75">
      <c r="A6" s="382"/>
      <c r="B6" s="383"/>
      <c r="C6" s="381"/>
      <c r="E6" s="384"/>
      <c r="F6" s="385"/>
    </row>
    <row r="7" spans="1:6" ht="12.75">
      <c r="A7" s="382"/>
      <c r="B7" s="348" t="s">
        <v>404</v>
      </c>
      <c r="C7" s="381"/>
      <c r="E7" s="384"/>
      <c r="F7" s="385"/>
    </row>
    <row r="8" spans="1:6" s="358" customFormat="1" ht="25.5">
      <c r="A8" s="417">
        <f>1+A3</f>
        <v>2</v>
      </c>
      <c r="B8" s="356" t="s">
        <v>405</v>
      </c>
      <c r="C8" s="381" t="s">
        <v>291</v>
      </c>
      <c r="D8" s="369">
        <v>1</v>
      </c>
      <c r="E8" s="384"/>
      <c r="F8" s="385">
        <f>IF(D8&lt;&gt;0,D8*E8," ")</f>
        <v>0</v>
      </c>
    </row>
    <row r="9" spans="1:6" s="358" customFormat="1" ht="12.75">
      <c r="A9" s="417"/>
      <c r="B9" s="356"/>
      <c r="C9" s="368"/>
      <c r="D9" s="369"/>
      <c r="E9" s="386"/>
      <c r="F9" s="385" t="str">
        <f aca="true" t="shared" si="0" ref="F9:F16">IF(D9&lt;&gt;0,D9*E9," ")</f>
        <v> </v>
      </c>
    </row>
    <row r="10" spans="1:6" ht="25.5">
      <c r="A10" s="412">
        <f>1+A8</f>
        <v>3</v>
      </c>
      <c r="B10" s="380" t="s">
        <v>406</v>
      </c>
      <c r="C10" s="381"/>
      <c r="E10" s="384"/>
      <c r="F10" s="385" t="str">
        <f t="shared" si="0"/>
        <v> </v>
      </c>
    </row>
    <row r="11" spans="1:6" ht="12.75">
      <c r="A11" s="387" t="s">
        <v>400</v>
      </c>
      <c r="B11" s="380"/>
      <c r="C11" s="381"/>
      <c r="E11" s="384"/>
      <c r="F11" s="385" t="str">
        <f t="shared" si="0"/>
        <v> </v>
      </c>
    </row>
    <row r="12" spans="1:6" ht="12.75">
      <c r="A12" s="387" t="s">
        <v>402</v>
      </c>
      <c r="B12" s="383" t="s">
        <v>407</v>
      </c>
      <c r="C12" s="381" t="s">
        <v>291</v>
      </c>
      <c r="D12" s="365">
        <v>1</v>
      </c>
      <c r="E12" s="384"/>
      <c r="F12" s="385">
        <f t="shared" si="0"/>
        <v>0</v>
      </c>
    </row>
    <row r="13" spans="1:6" ht="12.75">
      <c r="A13" s="412"/>
      <c r="B13" s="383"/>
      <c r="C13" s="381"/>
      <c r="E13" s="384"/>
      <c r="F13" s="385" t="str">
        <f t="shared" si="0"/>
        <v> </v>
      </c>
    </row>
    <row r="14" spans="1:6" ht="38.25">
      <c r="A14" s="412">
        <f>1+A10</f>
        <v>4</v>
      </c>
      <c r="B14" s="383" t="s">
        <v>408</v>
      </c>
      <c r="E14" s="384"/>
      <c r="F14" s="385" t="str">
        <f t="shared" si="0"/>
        <v> </v>
      </c>
    </row>
    <row r="15" spans="1:6" ht="12.75">
      <c r="A15" s="387" t="s">
        <v>400</v>
      </c>
      <c r="B15" s="383"/>
      <c r="E15" s="384"/>
      <c r="F15" s="385" t="str">
        <f t="shared" si="0"/>
        <v> </v>
      </c>
    </row>
    <row r="16" spans="1:6" ht="12.75">
      <c r="A16" s="387" t="s">
        <v>402</v>
      </c>
      <c r="B16" s="383" t="s">
        <v>409</v>
      </c>
      <c r="C16" s="381" t="s">
        <v>291</v>
      </c>
      <c r="D16" s="365">
        <v>1</v>
      </c>
      <c r="E16" s="384"/>
      <c r="F16" s="385">
        <f t="shared" si="0"/>
        <v>0</v>
      </c>
    </row>
    <row r="17" spans="1:6" ht="12.75">
      <c r="A17" s="387"/>
      <c r="B17" s="383"/>
      <c r="C17" s="381"/>
      <c r="E17" s="384"/>
      <c r="F17" s="385"/>
    </row>
    <row r="18" spans="1:6" ht="64.5" customHeight="1">
      <c r="A18" s="412">
        <f>1+A14</f>
        <v>5</v>
      </c>
      <c r="B18" s="383" t="s">
        <v>410</v>
      </c>
      <c r="C18" s="381"/>
      <c r="E18" s="385"/>
      <c r="F18" s="385" t="str">
        <f>IF(D18&lt;&gt;0,D18*E18," ")</f>
        <v> </v>
      </c>
    </row>
    <row r="19" spans="1:6" ht="12.75">
      <c r="A19" s="347" t="s">
        <v>411</v>
      </c>
      <c r="B19" s="397" t="s">
        <v>412</v>
      </c>
      <c r="C19" s="381"/>
      <c r="E19" s="385"/>
      <c r="F19" s="385" t="str">
        <f>IF(D19&lt;&gt;0,D19*E19," ")</f>
        <v> </v>
      </c>
    </row>
    <row r="20" spans="1:6" ht="12.75">
      <c r="A20" s="347" t="s">
        <v>413</v>
      </c>
      <c r="B20" s="397" t="s">
        <v>414</v>
      </c>
      <c r="C20" s="381" t="s">
        <v>307</v>
      </c>
      <c r="D20" s="365">
        <v>8</v>
      </c>
      <c r="E20" s="385"/>
      <c r="F20" s="385">
        <f>IF(D20&lt;&gt;0,D20*E20," ")</f>
        <v>0</v>
      </c>
    </row>
    <row r="21" spans="1:6" ht="12.75">
      <c r="A21" s="347"/>
      <c r="B21" s="388"/>
      <c r="E21" s="385"/>
      <c r="F21" s="385"/>
    </row>
    <row r="22" spans="1:6" s="395" customFormat="1" ht="12.75">
      <c r="A22" s="389"/>
      <c r="B22" s="390" t="s">
        <v>415</v>
      </c>
      <c r="C22" s="391"/>
      <c r="D22" s="392"/>
      <c r="E22" s="393"/>
      <c r="F22" s="394"/>
    </row>
    <row r="23" spans="1:6" ht="63.75">
      <c r="A23" s="412">
        <f>1+A18</f>
        <v>6</v>
      </c>
      <c r="B23" s="380" t="s">
        <v>416</v>
      </c>
      <c r="C23" s="381"/>
      <c r="E23" s="385"/>
      <c r="F23" s="385" t="str">
        <f aca="true" t="shared" si="1" ref="F23:F54">IF(D23&lt;&gt;0,D23*E23," ")</f>
        <v> </v>
      </c>
    </row>
    <row r="24" spans="1:6" ht="12.75">
      <c r="A24" s="382" t="s">
        <v>400</v>
      </c>
      <c r="B24" s="383" t="s">
        <v>417</v>
      </c>
      <c r="C24" s="381"/>
      <c r="E24" s="385"/>
      <c r="F24" s="385" t="str">
        <f t="shared" si="1"/>
        <v> </v>
      </c>
    </row>
    <row r="25" spans="1:6" ht="12.75">
      <c r="A25" s="382" t="s">
        <v>402</v>
      </c>
      <c r="B25" s="383" t="s">
        <v>418</v>
      </c>
      <c r="C25" s="381"/>
      <c r="E25" s="385"/>
      <c r="F25" s="385" t="str">
        <f t="shared" si="1"/>
        <v> </v>
      </c>
    </row>
    <row r="26" spans="1:6" ht="12.75">
      <c r="A26" s="412"/>
      <c r="B26" s="383" t="s">
        <v>419</v>
      </c>
      <c r="C26" s="381" t="s">
        <v>291</v>
      </c>
      <c r="D26" s="365">
        <v>1</v>
      </c>
      <c r="E26" s="385"/>
      <c r="F26" s="385">
        <f t="shared" si="1"/>
        <v>0</v>
      </c>
    </row>
    <row r="27" spans="1:6" ht="12.75">
      <c r="A27" s="412"/>
      <c r="B27" s="383"/>
      <c r="C27" s="381"/>
      <c r="E27" s="385"/>
      <c r="F27" s="385" t="str">
        <f t="shared" si="1"/>
        <v> </v>
      </c>
    </row>
    <row r="28" spans="1:6" ht="63.75">
      <c r="A28" s="412">
        <f>1+A23</f>
        <v>7</v>
      </c>
      <c r="B28" s="380" t="s">
        <v>420</v>
      </c>
      <c r="C28" s="381"/>
      <c r="E28" s="385"/>
      <c r="F28" s="385" t="str">
        <f t="shared" si="1"/>
        <v> </v>
      </c>
    </row>
    <row r="29" spans="1:6" ht="12.75">
      <c r="A29" s="382" t="s">
        <v>400</v>
      </c>
      <c r="B29" s="383" t="s">
        <v>421</v>
      </c>
      <c r="C29" s="381"/>
      <c r="E29" s="385"/>
      <c r="F29" s="385" t="str">
        <f t="shared" si="1"/>
        <v> </v>
      </c>
    </row>
    <row r="30" spans="1:6" ht="12.75">
      <c r="A30" s="382" t="s">
        <v>402</v>
      </c>
      <c r="B30" s="383" t="s">
        <v>422</v>
      </c>
      <c r="C30" s="381"/>
      <c r="E30" s="385"/>
      <c r="F30" s="385" t="str">
        <f t="shared" si="1"/>
        <v> </v>
      </c>
    </row>
    <row r="31" spans="1:6" ht="12.75">
      <c r="A31" s="412"/>
      <c r="B31" s="383" t="s">
        <v>423</v>
      </c>
      <c r="C31" s="381" t="s">
        <v>291</v>
      </c>
      <c r="D31" s="365">
        <v>3</v>
      </c>
      <c r="E31" s="385"/>
      <c r="F31" s="385">
        <f t="shared" si="1"/>
        <v>0</v>
      </c>
    </row>
    <row r="32" spans="1:6" ht="12.75">
      <c r="A32" s="412"/>
      <c r="B32" s="383"/>
      <c r="C32" s="381"/>
      <c r="E32" s="385"/>
      <c r="F32" s="385" t="str">
        <f t="shared" si="1"/>
        <v> </v>
      </c>
    </row>
    <row r="33" spans="1:6" ht="76.5">
      <c r="A33" s="412">
        <f>1+A28</f>
        <v>8</v>
      </c>
      <c r="B33" s="383" t="s">
        <v>424</v>
      </c>
      <c r="C33" s="381"/>
      <c r="E33" s="385"/>
      <c r="F33" s="385" t="str">
        <f t="shared" si="1"/>
        <v> </v>
      </c>
    </row>
    <row r="34" spans="1:6" ht="12.75">
      <c r="A34" s="382" t="s">
        <v>400</v>
      </c>
      <c r="B34" s="383" t="s">
        <v>425</v>
      </c>
      <c r="C34" s="381"/>
      <c r="E34" s="385"/>
      <c r="F34" s="385" t="str">
        <f t="shared" si="1"/>
        <v> </v>
      </c>
    </row>
    <row r="35" spans="1:6" ht="12.75">
      <c r="A35" s="382" t="s">
        <v>402</v>
      </c>
      <c r="B35" s="383" t="s">
        <v>426</v>
      </c>
      <c r="C35" s="381" t="s">
        <v>291</v>
      </c>
      <c r="D35" s="365">
        <v>4</v>
      </c>
      <c r="E35" s="385"/>
      <c r="F35" s="385">
        <f t="shared" si="1"/>
        <v>0</v>
      </c>
    </row>
    <row r="36" spans="1:6" ht="12.75">
      <c r="A36" s="412"/>
      <c r="E36" s="385"/>
      <c r="F36" s="385" t="str">
        <f t="shared" si="1"/>
        <v> </v>
      </c>
    </row>
    <row r="37" spans="1:6" ht="51">
      <c r="A37" s="412">
        <f>1+A33</f>
        <v>9</v>
      </c>
      <c r="B37" s="383" t="s">
        <v>427</v>
      </c>
      <c r="E37" s="385"/>
      <c r="F37" s="385" t="str">
        <f t="shared" si="1"/>
        <v> </v>
      </c>
    </row>
    <row r="38" spans="1:6" ht="12.75">
      <c r="A38" s="382" t="s">
        <v>400</v>
      </c>
      <c r="B38" s="383" t="s">
        <v>421</v>
      </c>
      <c r="C38" s="381"/>
      <c r="E38" s="385"/>
      <c r="F38" s="385" t="str">
        <f t="shared" si="1"/>
        <v> </v>
      </c>
    </row>
    <row r="39" spans="1:6" ht="12.75">
      <c r="A39" s="382" t="s">
        <v>402</v>
      </c>
      <c r="B39" s="383" t="s">
        <v>428</v>
      </c>
      <c r="C39" s="381"/>
      <c r="E39" s="385"/>
      <c r="F39" s="385" t="str">
        <f t="shared" si="1"/>
        <v> </v>
      </c>
    </row>
    <row r="40" spans="1:6" ht="12.75">
      <c r="A40" s="412"/>
      <c r="B40" s="383" t="s">
        <v>429</v>
      </c>
      <c r="C40" s="381" t="s">
        <v>291</v>
      </c>
      <c r="D40" s="365">
        <v>2</v>
      </c>
      <c r="E40" s="385"/>
      <c r="F40" s="385">
        <f t="shared" si="1"/>
        <v>0</v>
      </c>
    </row>
    <row r="41" spans="1:6" ht="12.75">
      <c r="A41" s="412"/>
      <c r="E41" s="385"/>
      <c r="F41" s="385" t="str">
        <f t="shared" si="1"/>
        <v> </v>
      </c>
    </row>
    <row r="42" spans="1:6" ht="75.75" customHeight="1">
      <c r="A42" s="412">
        <f>1+A37</f>
        <v>10</v>
      </c>
      <c r="B42" s="383" t="s">
        <v>430</v>
      </c>
      <c r="E42" s="384"/>
      <c r="F42" s="385" t="str">
        <f t="shared" si="1"/>
        <v> </v>
      </c>
    </row>
    <row r="43" spans="1:6" ht="12.75">
      <c r="A43" s="382" t="s">
        <v>400</v>
      </c>
      <c r="B43" s="383" t="s">
        <v>431</v>
      </c>
      <c r="E43" s="384"/>
      <c r="F43" s="385" t="str">
        <f t="shared" si="1"/>
        <v> </v>
      </c>
    </row>
    <row r="44" spans="1:6" ht="12.75">
      <c r="A44" s="382" t="s">
        <v>402</v>
      </c>
      <c r="B44" s="383" t="s">
        <v>432</v>
      </c>
      <c r="C44" s="381" t="s">
        <v>291</v>
      </c>
      <c r="D44" s="365">
        <v>2</v>
      </c>
      <c r="E44" s="384"/>
      <c r="F44" s="385">
        <f t="shared" si="1"/>
        <v>0</v>
      </c>
    </row>
    <row r="45" spans="1:6" ht="12.75">
      <c r="A45" s="412"/>
      <c r="B45" s="383"/>
      <c r="E45" s="384"/>
      <c r="F45" s="385" t="str">
        <f t="shared" si="1"/>
        <v> </v>
      </c>
    </row>
    <row r="46" spans="1:6" ht="38.25">
      <c r="A46" s="412">
        <f>1+A42</f>
        <v>11</v>
      </c>
      <c r="B46" s="383" t="s">
        <v>433</v>
      </c>
      <c r="E46" s="385"/>
      <c r="F46" s="385" t="str">
        <f t="shared" si="1"/>
        <v> </v>
      </c>
    </row>
    <row r="47" spans="1:6" ht="12.75">
      <c r="A47" s="382" t="s">
        <v>400</v>
      </c>
      <c r="B47" s="383" t="s">
        <v>421</v>
      </c>
      <c r="C47" s="381"/>
      <c r="E47" s="385"/>
      <c r="F47" s="385" t="str">
        <f t="shared" si="1"/>
        <v> </v>
      </c>
    </row>
    <row r="48" spans="1:6" ht="12.75">
      <c r="A48" s="382" t="s">
        <v>402</v>
      </c>
      <c r="B48" s="383" t="s">
        <v>434</v>
      </c>
      <c r="C48" s="381"/>
      <c r="E48" s="385"/>
      <c r="F48" s="385" t="str">
        <f t="shared" si="1"/>
        <v> </v>
      </c>
    </row>
    <row r="49" spans="1:6" ht="12.75">
      <c r="A49" s="412"/>
      <c r="B49" s="383" t="s">
        <v>435</v>
      </c>
      <c r="C49" s="381" t="s">
        <v>291</v>
      </c>
      <c r="D49" s="365">
        <v>1</v>
      </c>
      <c r="E49" s="385"/>
      <c r="F49" s="385">
        <f t="shared" si="1"/>
        <v>0</v>
      </c>
    </row>
    <row r="50" spans="1:6" ht="12.75">
      <c r="A50" s="412"/>
      <c r="E50" s="385"/>
      <c r="F50" s="385" t="str">
        <f t="shared" si="1"/>
        <v> </v>
      </c>
    </row>
    <row r="51" spans="1:6" ht="63.75">
      <c r="A51" s="412">
        <f>1+A46</f>
        <v>12</v>
      </c>
      <c r="B51" s="383" t="s">
        <v>436</v>
      </c>
      <c r="E51" s="385"/>
      <c r="F51" s="385" t="str">
        <f t="shared" si="1"/>
        <v> </v>
      </c>
    </row>
    <row r="52" spans="1:6" ht="12.75">
      <c r="A52" s="382" t="s">
        <v>400</v>
      </c>
      <c r="B52" s="383" t="s">
        <v>425</v>
      </c>
      <c r="C52" s="381"/>
      <c r="E52" s="385"/>
      <c r="F52" s="385" t="str">
        <f t="shared" si="1"/>
        <v> </v>
      </c>
    </row>
    <row r="53" spans="1:6" ht="12.75">
      <c r="A53" s="382" t="s">
        <v>402</v>
      </c>
      <c r="B53" s="383" t="s">
        <v>437</v>
      </c>
      <c r="C53" s="381" t="s">
        <v>291</v>
      </c>
      <c r="D53" s="365">
        <v>1</v>
      </c>
      <c r="E53" s="385"/>
      <c r="F53" s="385">
        <f t="shared" si="1"/>
        <v>0</v>
      </c>
    </row>
    <row r="54" spans="1:6" ht="12.75">
      <c r="A54" s="412"/>
      <c r="E54" s="385"/>
      <c r="F54" s="385" t="str">
        <f t="shared" si="1"/>
        <v> </v>
      </c>
    </row>
    <row r="55" spans="1:6" ht="76.5">
      <c r="A55" s="412">
        <f>1+A51</f>
        <v>13</v>
      </c>
      <c r="B55" s="383" t="s">
        <v>438</v>
      </c>
      <c r="C55" s="381"/>
      <c r="E55" s="385"/>
      <c r="F55" s="385" t="str">
        <f>IF(D55&lt;&gt;0,D55*E55," ")</f>
        <v> </v>
      </c>
    </row>
    <row r="56" spans="1:6" ht="12.75">
      <c r="A56" s="382" t="s">
        <v>400</v>
      </c>
      <c r="B56" s="383" t="s">
        <v>425</v>
      </c>
      <c r="C56" s="381"/>
      <c r="E56" s="385"/>
      <c r="F56" s="385" t="str">
        <f>IF(D56&lt;&gt;0,D56*E56," ")</f>
        <v> </v>
      </c>
    </row>
    <row r="57" spans="1:6" ht="12.75">
      <c r="A57" s="382" t="s">
        <v>402</v>
      </c>
      <c r="B57" s="383" t="s">
        <v>439</v>
      </c>
      <c r="C57" s="381" t="s">
        <v>291</v>
      </c>
      <c r="D57" s="365">
        <v>1</v>
      </c>
      <c r="E57" s="385"/>
      <c r="F57" s="385">
        <f>IF(D57&lt;&gt;0,D57*E57," ")</f>
        <v>0</v>
      </c>
    </row>
    <row r="58" spans="1:6" ht="12.75">
      <c r="A58" s="382"/>
      <c r="B58" s="383"/>
      <c r="C58" s="381"/>
      <c r="E58" s="385"/>
      <c r="F58" s="385"/>
    </row>
    <row r="59" spans="1:6" ht="38.25">
      <c r="A59" s="412">
        <f>1+A55</f>
        <v>14</v>
      </c>
      <c r="B59" s="383" t="s">
        <v>440</v>
      </c>
      <c r="E59" s="384"/>
      <c r="F59" s="385" t="str">
        <f>IF(D59&lt;&gt;0,D59*E59," ")</f>
        <v> </v>
      </c>
    </row>
    <row r="60" spans="1:6" ht="12.75">
      <c r="A60" s="382" t="s">
        <v>400</v>
      </c>
      <c r="B60" s="383" t="s">
        <v>425</v>
      </c>
      <c r="E60" s="384"/>
      <c r="F60" s="385" t="str">
        <f>IF(D60&lt;&gt;0,D60*E60," ")</f>
        <v> </v>
      </c>
    </row>
    <row r="61" spans="1:6" ht="12.75">
      <c r="A61" s="382" t="s">
        <v>402</v>
      </c>
      <c r="B61" s="383" t="s">
        <v>441</v>
      </c>
      <c r="C61" s="364" t="s">
        <v>291</v>
      </c>
      <c r="D61" s="365">
        <v>1</v>
      </c>
      <c r="E61" s="384"/>
      <c r="F61" s="385">
        <f>IF(D61&lt;&gt;0,D61*E61," ")</f>
        <v>0</v>
      </c>
    </row>
    <row r="62" spans="1:6" ht="12.75">
      <c r="A62" s="412"/>
      <c r="B62" s="383"/>
      <c r="C62" s="381"/>
      <c r="E62" s="384"/>
      <c r="F62" s="385" t="str">
        <f aca="true" t="shared" si="2" ref="F62:F100">IF(D62&lt;&gt;0,D62*E62," ")</f>
        <v> </v>
      </c>
    </row>
    <row r="63" spans="1:6" ht="38.25">
      <c r="A63" s="412">
        <f>1+A59</f>
        <v>15</v>
      </c>
      <c r="B63" s="380" t="s">
        <v>442</v>
      </c>
      <c r="C63" s="347"/>
      <c r="E63" s="384"/>
      <c r="F63" s="385" t="str">
        <f t="shared" si="2"/>
        <v> </v>
      </c>
    </row>
    <row r="64" spans="1:6" ht="12.75">
      <c r="A64" s="382" t="s">
        <v>400</v>
      </c>
      <c r="B64" s="380" t="s">
        <v>425</v>
      </c>
      <c r="C64" s="347"/>
      <c r="E64" s="384"/>
      <c r="F64" s="385" t="str">
        <f t="shared" si="2"/>
        <v> </v>
      </c>
    </row>
    <row r="65" spans="1:6" ht="12.75">
      <c r="A65" s="382" t="s">
        <v>402</v>
      </c>
      <c r="B65" s="383" t="s">
        <v>443</v>
      </c>
      <c r="C65" s="381" t="s">
        <v>291</v>
      </c>
      <c r="D65" s="365">
        <v>4</v>
      </c>
      <c r="E65" s="384"/>
      <c r="F65" s="385">
        <f t="shared" si="2"/>
        <v>0</v>
      </c>
    </row>
    <row r="66" spans="1:6" ht="12.75">
      <c r="A66" s="412"/>
      <c r="B66" s="383"/>
      <c r="C66" s="381"/>
      <c r="E66" s="384"/>
      <c r="F66" s="385" t="str">
        <f t="shared" si="2"/>
        <v> </v>
      </c>
    </row>
    <row r="67" spans="1:6" ht="38.25">
      <c r="A67" s="412">
        <f>1+A63</f>
        <v>16</v>
      </c>
      <c r="B67" s="380" t="s">
        <v>444</v>
      </c>
      <c r="C67" s="396"/>
      <c r="E67" s="384"/>
      <c r="F67" s="385" t="str">
        <f t="shared" si="2"/>
        <v> </v>
      </c>
    </row>
    <row r="68" spans="1:6" ht="12.75">
      <c r="A68" s="382" t="s">
        <v>400</v>
      </c>
      <c r="B68" s="380" t="s">
        <v>425</v>
      </c>
      <c r="C68" s="396"/>
      <c r="E68" s="384"/>
      <c r="F68" s="385" t="str">
        <f t="shared" si="2"/>
        <v> </v>
      </c>
    </row>
    <row r="69" spans="1:6" ht="12.75">
      <c r="A69" s="382" t="s">
        <v>402</v>
      </c>
      <c r="B69" s="383" t="s">
        <v>445</v>
      </c>
      <c r="C69" s="381" t="s">
        <v>291</v>
      </c>
      <c r="D69" s="365">
        <v>1</v>
      </c>
      <c r="E69" s="384"/>
      <c r="F69" s="385">
        <f t="shared" si="2"/>
        <v>0</v>
      </c>
    </row>
    <row r="70" spans="1:6" ht="12.75">
      <c r="A70" s="412"/>
      <c r="B70" s="383"/>
      <c r="C70" s="381"/>
      <c r="E70" s="384"/>
      <c r="F70" s="385" t="str">
        <f>IF(D70&lt;&gt;0,D70*E70," ")</f>
        <v> </v>
      </c>
    </row>
    <row r="71" spans="1:6" ht="38.25">
      <c r="A71" s="412">
        <f>1+A67</f>
        <v>17</v>
      </c>
      <c r="B71" s="380" t="s">
        <v>446</v>
      </c>
      <c r="C71" s="396"/>
      <c r="E71" s="384"/>
      <c r="F71" s="385" t="str">
        <f aca="true" t="shared" si="3" ref="F71:F77">IF(D71&lt;&gt;0,D71*E71," ")</f>
        <v> </v>
      </c>
    </row>
    <row r="72" spans="1:6" ht="12.75">
      <c r="A72" s="382" t="s">
        <v>400</v>
      </c>
      <c r="B72" s="380" t="s">
        <v>425</v>
      </c>
      <c r="C72" s="396"/>
      <c r="E72" s="384"/>
      <c r="F72" s="385" t="str">
        <f t="shared" si="3"/>
        <v> </v>
      </c>
    </row>
    <row r="73" spans="1:6" ht="12.75">
      <c r="A73" s="382" t="s">
        <v>402</v>
      </c>
      <c r="B73" s="383" t="s">
        <v>447</v>
      </c>
      <c r="C73" s="381" t="s">
        <v>291</v>
      </c>
      <c r="D73" s="365">
        <v>2</v>
      </c>
      <c r="E73" s="384"/>
      <c r="F73" s="385">
        <f t="shared" si="3"/>
        <v>0</v>
      </c>
    </row>
    <row r="74" spans="1:6" ht="12.75">
      <c r="A74" s="412"/>
      <c r="B74" s="383"/>
      <c r="C74" s="381"/>
      <c r="E74" s="384"/>
      <c r="F74" s="385" t="str">
        <f t="shared" si="3"/>
        <v> </v>
      </c>
    </row>
    <row r="75" spans="1:6" ht="38.25">
      <c r="A75" s="412">
        <f>1+A71</f>
        <v>18</v>
      </c>
      <c r="B75" s="380" t="s">
        <v>444</v>
      </c>
      <c r="C75" s="396"/>
      <c r="E75" s="384"/>
      <c r="F75" s="385" t="str">
        <f t="shared" si="3"/>
        <v> </v>
      </c>
    </row>
    <row r="76" spans="1:6" ht="12.75">
      <c r="A76" s="382" t="s">
        <v>400</v>
      </c>
      <c r="B76" s="380" t="s">
        <v>425</v>
      </c>
      <c r="C76" s="396"/>
      <c r="E76" s="384"/>
      <c r="F76" s="385" t="str">
        <f t="shared" si="3"/>
        <v> </v>
      </c>
    </row>
    <row r="77" spans="1:6" ht="12.75">
      <c r="A77" s="382" t="s">
        <v>402</v>
      </c>
      <c r="B77" s="383" t="s">
        <v>445</v>
      </c>
      <c r="C77" s="381" t="s">
        <v>291</v>
      </c>
      <c r="D77" s="365">
        <v>3</v>
      </c>
      <c r="E77" s="384"/>
      <c r="F77" s="385">
        <f t="shared" si="3"/>
        <v>0</v>
      </c>
    </row>
    <row r="78" spans="1:6" ht="12.75">
      <c r="A78" s="412"/>
      <c r="B78" s="383"/>
      <c r="C78" s="381"/>
      <c r="E78" s="384"/>
      <c r="F78" s="385" t="str">
        <f>IF(D78&lt;&gt;0,D78*E78," ")</f>
        <v> </v>
      </c>
    </row>
    <row r="79" spans="1:6" ht="76.5">
      <c r="A79" s="412">
        <f>1+A75</f>
        <v>19</v>
      </c>
      <c r="B79" s="383" t="s">
        <v>448</v>
      </c>
      <c r="C79" s="381"/>
      <c r="E79" s="384"/>
      <c r="F79" s="385" t="str">
        <f t="shared" si="2"/>
        <v> </v>
      </c>
    </row>
    <row r="80" spans="1:6" ht="12.75">
      <c r="A80" s="382" t="s">
        <v>400</v>
      </c>
      <c r="B80" s="383" t="s">
        <v>449</v>
      </c>
      <c r="C80" s="381"/>
      <c r="E80" s="384"/>
      <c r="F80" s="385" t="str">
        <f t="shared" si="2"/>
        <v> </v>
      </c>
    </row>
    <row r="81" spans="1:6" ht="12.75">
      <c r="A81" s="382" t="s">
        <v>402</v>
      </c>
      <c r="B81" s="383" t="s">
        <v>450</v>
      </c>
      <c r="C81" s="381"/>
      <c r="E81" s="384"/>
      <c r="F81" s="385" t="str">
        <f t="shared" si="2"/>
        <v> </v>
      </c>
    </row>
    <row r="82" spans="1:6" ht="12.75">
      <c r="A82" s="412"/>
      <c r="B82" s="383" t="s">
        <v>451</v>
      </c>
      <c r="C82" s="381"/>
      <c r="E82" s="384"/>
      <c r="F82" s="385" t="str">
        <f t="shared" si="2"/>
        <v> </v>
      </c>
    </row>
    <row r="83" spans="1:6" ht="12.75">
      <c r="A83" s="412"/>
      <c r="B83" s="383" t="s">
        <v>452</v>
      </c>
      <c r="C83" s="381" t="s">
        <v>291</v>
      </c>
      <c r="D83" s="365">
        <v>1</v>
      </c>
      <c r="E83" s="384"/>
      <c r="F83" s="385">
        <f t="shared" si="2"/>
        <v>0</v>
      </c>
    </row>
    <row r="84" spans="1:6" ht="12.75">
      <c r="A84" s="412"/>
      <c r="B84" s="383"/>
      <c r="C84" s="381"/>
      <c r="E84" s="384"/>
      <c r="F84" s="385" t="str">
        <f t="shared" si="2"/>
        <v> </v>
      </c>
    </row>
    <row r="85" spans="1:6" ht="51">
      <c r="A85" s="412">
        <f>1+A79</f>
        <v>20</v>
      </c>
      <c r="B85" s="383" t="s">
        <v>453</v>
      </c>
      <c r="C85" s="381"/>
      <c r="E85" s="384"/>
      <c r="F85" s="385" t="str">
        <f t="shared" si="2"/>
        <v> </v>
      </c>
    </row>
    <row r="86" spans="1:6" ht="12.75">
      <c r="A86" s="382" t="s">
        <v>400</v>
      </c>
      <c r="B86" s="383" t="s">
        <v>454</v>
      </c>
      <c r="C86" s="381"/>
      <c r="E86" s="384"/>
      <c r="F86" s="385" t="str">
        <f t="shared" si="2"/>
        <v> </v>
      </c>
    </row>
    <row r="87" spans="1:6" ht="12.75">
      <c r="A87" s="382" t="s">
        <v>402</v>
      </c>
      <c r="B87" s="383" t="s">
        <v>409</v>
      </c>
      <c r="C87" s="381" t="s">
        <v>291</v>
      </c>
      <c r="D87" s="365">
        <v>1</v>
      </c>
      <c r="E87" s="384"/>
      <c r="F87" s="385">
        <f t="shared" si="2"/>
        <v>0</v>
      </c>
    </row>
    <row r="88" spans="1:6" ht="12.75">
      <c r="A88" s="412"/>
      <c r="E88" s="384"/>
      <c r="F88" s="385" t="str">
        <f t="shared" si="2"/>
        <v> </v>
      </c>
    </row>
    <row r="89" spans="1:6" ht="25.5">
      <c r="A89" s="412">
        <f>1+A85</f>
        <v>21</v>
      </c>
      <c r="B89" s="383" t="s">
        <v>455</v>
      </c>
      <c r="C89" s="381"/>
      <c r="E89" s="384"/>
      <c r="F89" s="385" t="str">
        <f t="shared" si="2"/>
        <v> </v>
      </c>
    </row>
    <row r="90" spans="1:6" ht="12.75">
      <c r="A90" s="382" t="s">
        <v>400</v>
      </c>
      <c r="B90" s="383"/>
      <c r="C90" s="381"/>
      <c r="E90" s="384"/>
      <c r="F90" s="385" t="str">
        <f t="shared" si="2"/>
        <v> </v>
      </c>
    </row>
    <row r="91" spans="1:6" ht="12.75">
      <c r="A91" s="382" t="s">
        <v>402</v>
      </c>
      <c r="B91" s="383" t="s">
        <v>409</v>
      </c>
      <c r="C91" s="381" t="s">
        <v>291</v>
      </c>
      <c r="D91" s="365">
        <v>2</v>
      </c>
      <c r="E91" s="384"/>
      <c r="F91" s="385">
        <f t="shared" si="2"/>
        <v>0</v>
      </c>
    </row>
    <row r="92" spans="1:6" ht="12.75">
      <c r="A92" s="412"/>
      <c r="B92" s="383"/>
      <c r="C92" s="381"/>
      <c r="E92" s="384"/>
      <c r="F92" s="385" t="str">
        <f t="shared" si="2"/>
        <v> </v>
      </c>
    </row>
    <row r="93" spans="1:6" ht="25.5">
      <c r="A93" s="412">
        <f>1+A89</f>
        <v>22</v>
      </c>
      <c r="B93" s="383" t="s">
        <v>456</v>
      </c>
      <c r="C93" s="381"/>
      <c r="E93" s="384"/>
      <c r="F93" s="385" t="str">
        <f t="shared" si="2"/>
        <v> </v>
      </c>
    </row>
    <row r="94" spans="1:6" ht="12.75">
      <c r="A94" s="382" t="s">
        <v>400</v>
      </c>
      <c r="B94" s="383"/>
      <c r="C94" s="381"/>
      <c r="E94" s="384"/>
      <c r="F94" s="385" t="str">
        <f t="shared" si="2"/>
        <v> </v>
      </c>
    </row>
    <row r="95" spans="1:6" ht="12.75">
      <c r="A95" s="382" t="s">
        <v>402</v>
      </c>
      <c r="B95" s="383" t="s">
        <v>409</v>
      </c>
      <c r="C95" s="381" t="s">
        <v>291</v>
      </c>
      <c r="D95" s="365">
        <v>4</v>
      </c>
      <c r="E95" s="384"/>
      <c r="F95" s="385">
        <f t="shared" si="2"/>
        <v>0</v>
      </c>
    </row>
    <row r="96" spans="1:6" ht="12.75">
      <c r="A96" s="412"/>
      <c r="B96" s="383"/>
      <c r="C96" s="381"/>
      <c r="E96" s="384"/>
      <c r="F96" s="385" t="str">
        <f t="shared" si="2"/>
        <v> </v>
      </c>
    </row>
    <row r="97" spans="1:6" ht="25.5">
      <c r="A97" s="412">
        <f>1+A93</f>
        <v>23</v>
      </c>
      <c r="B97" s="383" t="s">
        <v>457</v>
      </c>
      <c r="C97" s="381"/>
      <c r="E97" s="384"/>
      <c r="F97" s="385" t="str">
        <f t="shared" si="2"/>
        <v> </v>
      </c>
    </row>
    <row r="98" spans="1:6" ht="12.75">
      <c r="A98" s="382" t="s">
        <v>400</v>
      </c>
      <c r="B98" s="383"/>
      <c r="C98" s="381"/>
      <c r="E98" s="384"/>
      <c r="F98" s="385" t="str">
        <f t="shared" si="2"/>
        <v> </v>
      </c>
    </row>
    <row r="99" spans="1:6" ht="12.75">
      <c r="A99" s="382" t="s">
        <v>402</v>
      </c>
      <c r="B99" s="383" t="s">
        <v>458</v>
      </c>
      <c r="C99" s="381" t="s">
        <v>291</v>
      </c>
      <c r="D99" s="365">
        <v>2</v>
      </c>
      <c r="E99" s="384"/>
      <c r="F99" s="385">
        <f t="shared" si="2"/>
        <v>0</v>
      </c>
    </row>
    <row r="100" spans="1:6" ht="12.75">
      <c r="A100" s="412"/>
      <c r="B100" s="383"/>
      <c r="E100" s="384"/>
      <c r="F100" s="385" t="str">
        <f t="shared" si="2"/>
        <v> </v>
      </c>
    </row>
    <row r="101" spans="1:6" ht="38.25">
      <c r="A101" s="412">
        <f>1+A97</f>
        <v>24</v>
      </c>
      <c r="B101" s="383" t="s">
        <v>408</v>
      </c>
      <c r="E101" s="384"/>
      <c r="F101" s="385"/>
    </row>
    <row r="102" spans="1:6" ht="12.75">
      <c r="A102" s="387" t="s">
        <v>400</v>
      </c>
      <c r="B102" s="383"/>
      <c r="E102" s="384"/>
      <c r="F102" s="385"/>
    </row>
    <row r="103" spans="1:6" ht="12.75">
      <c r="A103" s="387" t="s">
        <v>402</v>
      </c>
      <c r="B103" s="383" t="s">
        <v>409</v>
      </c>
      <c r="C103" s="381" t="s">
        <v>291</v>
      </c>
      <c r="D103" s="365">
        <v>2</v>
      </c>
      <c r="E103" s="384"/>
      <c r="F103" s="385">
        <f>+D103*E103</f>
        <v>0</v>
      </c>
    </row>
    <row r="104" spans="1:6" ht="12.75">
      <c r="A104" s="412"/>
      <c r="C104" s="381"/>
      <c r="E104" s="384"/>
      <c r="F104" s="385"/>
    </row>
    <row r="105" spans="1:6" ht="63.75">
      <c r="A105" s="412">
        <f>1+A101</f>
        <v>25</v>
      </c>
      <c r="B105" s="383" t="s">
        <v>459</v>
      </c>
      <c r="C105" s="381"/>
      <c r="E105" s="385"/>
      <c r="F105" s="385" t="str">
        <f aca="true" t="shared" si="4" ref="F105:F120">IF(D105&lt;&gt;0,D105*E105," ")</f>
        <v> </v>
      </c>
    </row>
    <row r="106" spans="1:6" ht="12.75">
      <c r="A106" s="347" t="s">
        <v>411</v>
      </c>
      <c r="B106" s="397" t="s">
        <v>460</v>
      </c>
      <c r="C106" s="381"/>
      <c r="E106" s="385"/>
      <c r="F106" s="385" t="str">
        <f t="shared" si="4"/>
        <v> </v>
      </c>
    </row>
    <row r="107" spans="1:6" ht="12.75">
      <c r="A107" s="347" t="s">
        <v>413</v>
      </c>
      <c r="B107" s="397" t="s">
        <v>461</v>
      </c>
      <c r="C107" s="381" t="s">
        <v>307</v>
      </c>
      <c r="D107" s="365">
        <v>42</v>
      </c>
      <c r="E107" s="385"/>
      <c r="F107" s="385">
        <f t="shared" si="4"/>
        <v>0</v>
      </c>
    </row>
    <row r="108" spans="1:6" ht="12.75">
      <c r="A108" s="347" t="s">
        <v>413</v>
      </c>
      <c r="B108" s="397" t="s">
        <v>462</v>
      </c>
      <c r="C108" s="381" t="s">
        <v>307</v>
      </c>
      <c r="D108" s="365">
        <v>25</v>
      </c>
      <c r="E108" s="385"/>
      <c r="F108" s="385">
        <f t="shared" si="4"/>
        <v>0</v>
      </c>
    </row>
    <row r="109" spans="1:6" ht="12.75">
      <c r="A109" s="347"/>
      <c r="B109" s="397"/>
      <c r="C109" s="381"/>
      <c r="E109" s="385"/>
      <c r="F109" s="385"/>
    </row>
    <row r="110" spans="1:6" ht="63.75">
      <c r="A110" s="412">
        <f>1+A105</f>
        <v>26</v>
      </c>
      <c r="B110" s="383" t="s">
        <v>463</v>
      </c>
      <c r="C110" s="381"/>
      <c r="E110" s="385"/>
      <c r="F110" s="385" t="str">
        <f>IF(D110&lt;&gt;0,D110*E110," ")</f>
        <v> </v>
      </c>
    </row>
    <row r="111" spans="1:6" ht="12.75">
      <c r="A111" s="382" t="s">
        <v>400</v>
      </c>
      <c r="B111" s="383" t="s">
        <v>464</v>
      </c>
      <c r="C111" s="381"/>
      <c r="E111" s="385"/>
      <c r="F111" s="385" t="str">
        <f>IF(D111&lt;&gt;0,D111*E111," ")</f>
        <v> </v>
      </c>
    </row>
    <row r="112" spans="1:6" ht="12.75">
      <c r="A112" s="382" t="s">
        <v>402</v>
      </c>
      <c r="B112" s="383" t="s">
        <v>465</v>
      </c>
      <c r="C112" s="381" t="s">
        <v>307</v>
      </c>
      <c r="D112" s="365">
        <v>42</v>
      </c>
      <c r="E112" s="385"/>
      <c r="F112" s="385">
        <f>IF(D112&lt;&gt;0,D112*E112," ")</f>
        <v>0</v>
      </c>
    </row>
    <row r="113" spans="1:6" ht="12.75">
      <c r="A113" s="382" t="s">
        <v>402</v>
      </c>
      <c r="B113" s="383" t="s">
        <v>466</v>
      </c>
      <c r="C113" s="381" t="s">
        <v>307</v>
      </c>
      <c r="D113" s="365">
        <v>25</v>
      </c>
      <c r="E113" s="385"/>
      <c r="F113" s="385">
        <f>IF(D113&lt;&gt;0,D113*E113," ")</f>
        <v>0</v>
      </c>
    </row>
    <row r="114" spans="1:6" ht="12.75">
      <c r="A114" s="382"/>
      <c r="E114" s="385"/>
      <c r="F114" s="385"/>
    </row>
    <row r="115" spans="1:6" ht="54.75" customHeight="1">
      <c r="A115" s="412">
        <f>1+A110</f>
        <v>27</v>
      </c>
      <c r="B115" s="380" t="s">
        <v>467</v>
      </c>
      <c r="C115" s="381"/>
      <c r="E115" s="385"/>
      <c r="F115" s="385" t="str">
        <f t="shared" si="4"/>
        <v> </v>
      </c>
    </row>
    <row r="116" spans="1:6" ht="12.75">
      <c r="A116" s="382" t="s">
        <v>400</v>
      </c>
      <c r="B116" s="380" t="s">
        <v>468</v>
      </c>
      <c r="C116" s="381"/>
      <c r="E116" s="385"/>
      <c r="F116" s="385" t="str">
        <f t="shared" si="4"/>
        <v> </v>
      </c>
    </row>
    <row r="117" spans="1:6" ht="12.75">
      <c r="A117" s="382" t="s">
        <v>402</v>
      </c>
      <c r="B117" s="380" t="s">
        <v>469</v>
      </c>
      <c r="C117" s="381"/>
      <c r="E117" s="385"/>
      <c r="F117" s="385" t="str">
        <f t="shared" si="4"/>
        <v> </v>
      </c>
    </row>
    <row r="118" spans="1:6" ht="12.75">
      <c r="A118" s="382"/>
      <c r="B118" s="383" t="s">
        <v>470</v>
      </c>
      <c r="C118" s="381" t="s">
        <v>307</v>
      </c>
      <c r="D118" s="365">
        <v>2</v>
      </c>
      <c r="E118" s="385"/>
      <c r="F118" s="385">
        <f t="shared" si="4"/>
        <v>0</v>
      </c>
    </row>
    <row r="119" spans="1:6" ht="12.75">
      <c r="A119" s="382"/>
      <c r="B119" s="383" t="s">
        <v>471</v>
      </c>
      <c r="C119" s="381" t="s">
        <v>307</v>
      </c>
      <c r="D119" s="365">
        <v>5</v>
      </c>
      <c r="E119" s="385"/>
      <c r="F119" s="385">
        <f>IF(D119&lt;&gt;0,D119*E119," ")</f>
        <v>0</v>
      </c>
    </row>
    <row r="120" spans="1:6" ht="12.75">
      <c r="A120" s="382"/>
      <c r="B120" s="383" t="s">
        <v>472</v>
      </c>
      <c r="C120" s="381" t="s">
        <v>307</v>
      </c>
      <c r="D120" s="365">
        <v>35</v>
      </c>
      <c r="E120" s="385"/>
      <c r="F120" s="385">
        <f t="shared" si="4"/>
        <v>0</v>
      </c>
    </row>
    <row r="121" spans="1:6" ht="12.75">
      <c r="A121" s="382"/>
      <c r="B121" s="383"/>
      <c r="C121" s="381"/>
      <c r="E121" s="385"/>
      <c r="F121" s="385"/>
    </row>
    <row r="122" spans="1:6" ht="12.75">
      <c r="A122" s="412">
        <f>1+A115</f>
        <v>28</v>
      </c>
      <c r="B122" s="383" t="s">
        <v>473</v>
      </c>
      <c r="C122" s="381"/>
      <c r="E122" s="385"/>
      <c r="F122" s="385" t="str">
        <f aca="true" t="shared" si="5" ref="F122:F129">IF(D122&lt;&gt;0,D122*E122," ")</f>
        <v> </v>
      </c>
    </row>
    <row r="123" spans="1:6" ht="12.75">
      <c r="A123" s="382" t="s">
        <v>400</v>
      </c>
      <c r="B123" s="380" t="s">
        <v>431</v>
      </c>
      <c r="C123" s="381"/>
      <c r="E123" s="385"/>
      <c r="F123" s="385" t="str">
        <f t="shared" si="5"/>
        <v> </v>
      </c>
    </row>
    <row r="124" spans="1:6" ht="12.75">
      <c r="A124" s="382" t="s">
        <v>402</v>
      </c>
      <c r="B124" s="383" t="s">
        <v>474</v>
      </c>
      <c r="C124" s="381" t="s">
        <v>291</v>
      </c>
      <c r="D124" s="365">
        <v>2</v>
      </c>
      <c r="E124" s="385"/>
      <c r="F124" s="385">
        <f t="shared" si="5"/>
        <v>0</v>
      </c>
    </row>
    <row r="125" spans="1:6" ht="12.75">
      <c r="A125" s="412"/>
      <c r="B125" s="383"/>
      <c r="C125" s="381"/>
      <c r="E125" s="385"/>
      <c r="F125" s="385" t="str">
        <f t="shared" si="5"/>
        <v> </v>
      </c>
    </row>
    <row r="126" spans="1:6" ht="12.75">
      <c r="A126" s="412">
        <f>1+A122</f>
        <v>29</v>
      </c>
      <c r="B126" s="383" t="s">
        <v>475</v>
      </c>
      <c r="C126" s="381"/>
      <c r="E126" s="385"/>
      <c r="F126" s="385" t="str">
        <f t="shared" si="5"/>
        <v> </v>
      </c>
    </row>
    <row r="127" spans="1:6" ht="12.75">
      <c r="A127" s="382" t="s">
        <v>400</v>
      </c>
      <c r="B127" s="380" t="s">
        <v>431</v>
      </c>
      <c r="C127" s="381"/>
      <c r="E127" s="385"/>
      <c r="F127" s="385" t="str">
        <f t="shared" si="5"/>
        <v> </v>
      </c>
    </row>
    <row r="128" spans="1:6" ht="12.75">
      <c r="A128" s="382" t="s">
        <v>402</v>
      </c>
      <c r="B128" s="383" t="s">
        <v>476</v>
      </c>
      <c r="C128" s="381" t="s">
        <v>291</v>
      </c>
      <c r="D128" s="365">
        <v>1</v>
      </c>
      <c r="E128" s="385"/>
      <c r="F128" s="385">
        <f t="shared" si="5"/>
        <v>0</v>
      </c>
    </row>
    <row r="129" spans="1:6" ht="12.75">
      <c r="A129" s="412"/>
      <c r="B129" s="383"/>
      <c r="C129" s="381"/>
      <c r="E129" s="385"/>
      <c r="F129" s="385" t="str">
        <f t="shared" si="5"/>
        <v> </v>
      </c>
    </row>
    <row r="130" spans="1:6" ht="89.25">
      <c r="A130" s="412">
        <v>30</v>
      </c>
      <c r="B130" s="383" t="s">
        <v>477</v>
      </c>
      <c r="C130" s="381" t="s">
        <v>478</v>
      </c>
      <c r="D130" s="365">
        <v>35</v>
      </c>
      <c r="E130" s="384"/>
      <c r="F130" s="385">
        <f>IF(D130&lt;&gt;0,D130*E130," ")</f>
        <v>0</v>
      </c>
    </row>
    <row r="131" spans="1:6" ht="12.75">
      <c r="A131" s="412"/>
      <c r="E131" s="384"/>
      <c r="F131" s="385" t="str">
        <f>IF(D131&lt;&gt;0,D131*E131," ")</f>
        <v> </v>
      </c>
    </row>
    <row r="132" spans="1:6" ht="12.75">
      <c r="A132" s="412">
        <f>1+A130</f>
        <v>31</v>
      </c>
      <c r="B132" s="380" t="s">
        <v>479</v>
      </c>
      <c r="C132" s="381" t="s">
        <v>291</v>
      </c>
      <c r="D132" s="365">
        <v>1</v>
      </c>
      <c r="E132" s="384"/>
      <c r="F132" s="385">
        <f>IF(D132&lt;&gt;0,D132*E132," ")</f>
        <v>0</v>
      </c>
    </row>
    <row r="133" spans="1:6" s="358" customFormat="1" ht="12.75">
      <c r="A133" s="417"/>
      <c r="B133" s="356"/>
      <c r="C133" s="368"/>
      <c r="D133" s="369"/>
      <c r="E133" s="398"/>
      <c r="F133" s="385" t="str">
        <f>IF(D133&lt;&gt;0,D133*E133," ")</f>
        <v> </v>
      </c>
    </row>
    <row r="134" spans="1:6" s="354" customFormat="1" ht="12.75">
      <c r="A134" s="353"/>
      <c r="B134" s="399" t="str">
        <f>B1</f>
        <v>VODOVOD</v>
      </c>
      <c r="C134" s="371"/>
      <c r="D134" s="372"/>
      <c r="E134" s="400"/>
      <c r="F134" s="419">
        <f>SUM(F1:F133)</f>
        <v>0</v>
      </c>
    </row>
    <row r="135" spans="2:3" ht="12.75">
      <c r="B135" s="383"/>
      <c r="C135" s="381"/>
    </row>
  </sheetData>
  <printOptions/>
  <pageMargins left="0.984251968503937" right="0.3937007874015748" top="0.984251968503937" bottom="0.984251968503937"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22"/>
  <sheetViews>
    <sheetView workbookViewId="0" topLeftCell="A1">
      <selection activeCell="F19" sqref="F19"/>
    </sheetView>
  </sheetViews>
  <sheetFormatPr defaultColWidth="9.00390625" defaultRowHeight="12.75"/>
  <cols>
    <col min="1" max="1" width="6.625" style="344" customWidth="1"/>
    <col min="2" max="2" width="41.75390625" style="345" customWidth="1"/>
    <col min="3" max="3" width="4.875" style="364" customWidth="1"/>
    <col min="4" max="4" width="5.75390625" style="403" customWidth="1"/>
    <col min="5" max="5" width="10.875" style="404" customWidth="1"/>
    <col min="6" max="6" width="12.00390625" style="378" customWidth="1"/>
    <col min="7" max="16384" width="9.125" style="3" customWidth="1"/>
  </cols>
  <sheetData>
    <row r="1" spans="1:6" s="343" customFormat="1" ht="12.75">
      <c r="A1" s="340" t="s">
        <v>294</v>
      </c>
      <c r="B1" s="374" t="s">
        <v>480</v>
      </c>
      <c r="C1" s="360"/>
      <c r="D1" s="401"/>
      <c r="E1" s="402"/>
      <c r="F1" s="375"/>
    </row>
    <row r="3" spans="1:2" ht="62.25" customHeight="1">
      <c r="A3" s="412">
        <v>1</v>
      </c>
      <c r="B3" s="397" t="s">
        <v>481</v>
      </c>
    </row>
    <row r="4" spans="1:2" ht="12.75">
      <c r="A4" s="347" t="s">
        <v>411</v>
      </c>
      <c r="B4" s="405" t="s">
        <v>482</v>
      </c>
    </row>
    <row r="5" spans="1:2" ht="12.75">
      <c r="A5" s="347" t="s">
        <v>413</v>
      </c>
      <c r="B5" s="397" t="s">
        <v>483</v>
      </c>
    </row>
    <row r="6" spans="1:6" ht="12.75">
      <c r="A6" s="412"/>
      <c r="B6" s="383" t="s">
        <v>484</v>
      </c>
      <c r="C6" s="364" t="s">
        <v>291</v>
      </c>
      <c r="D6" s="403">
        <v>2</v>
      </c>
      <c r="E6" s="384"/>
      <c r="F6" s="384">
        <f>+D6*E6</f>
        <v>0</v>
      </c>
    </row>
    <row r="7" spans="1:6" ht="12.75">
      <c r="A7" s="412"/>
      <c r="E7" s="384"/>
      <c r="F7" s="384"/>
    </row>
    <row r="8" spans="1:6" s="406" customFormat="1" ht="51" customHeight="1">
      <c r="A8" s="412">
        <f>1+A3</f>
        <v>2</v>
      </c>
      <c r="B8" s="383" t="s">
        <v>485</v>
      </c>
      <c r="C8" s="381"/>
      <c r="D8" s="403"/>
      <c r="E8" s="385"/>
      <c r="F8" s="385" t="str">
        <f>IF(D8&lt;&gt;0,D8*E8," ")</f>
        <v> </v>
      </c>
    </row>
    <row r="9" spans="1:6" s="406" customFormat="1" ht="12.75">
      <c r="A9" s="382" t="s">
        <v>400</v>
      </c>
      <c r="B9" s="383" t="s">
        <v>486</v>
      </c>
      <c r="C9" s="381"/>
      <c r="D9" s="403"/>
      <c r="E9" s="385"/>
      <c r="F9" s="385" t="str">
        <f>IF(D9&lt;&gt;0,D9*E9," ")</f>
        <v> </v>
      </c>
    </row>
    <row r="10" spans="1:6" s="406" customFormat="1" ht="12.75">
      <c r="A10" s="382" t="s">
        <v>402</v>
      </c>
      <c r="B10" s="383" t="s">
        <v>487</v>
      </c>
      <c r="C10" s="381" t="s">
        <v>307</v>
      </c>
      <c r="D10" s="403">
        <v>2</v>
      </c>
      <c r="E10" s="385"/>
      <c r="F10" s="385">
        <f>IF(D10&lt;&gt;0,D10*E10," ")</f>
        <v>0</v>
      </c>
    </row>
    <row r="11" spans="1:6" s="406" customFormat="1" ht="12.75">
      <c r="A11" s="412"/>
      <c r="B11" s="383"/>
      <c r="C11" s="381"/>
      <c r="D11" s="403"/>
      <c r="E11" s="384"/>
      <c r="F11" s="384"/>
    </row>
    <row r="12" spans="1:6" ht="25.5">
      <c r="A12" s="412">
        <f>1+A8</f>
        <v>3</v>
      </c>
      <c r="B12" s="383" t="s">
        <v>488</v>
      </c>
      <c r="D12" s="365"/>
      <c r="E12" s="385"/>
      <c r="F12" s="385" t="str">
        <f>IF(D12&lt;&gt;0,D12*E12," ")</f>
        <v> </v>
      </c>
    </row>
    <row r="13" spans="1:6" ht="12.75">
      <c r="A13" s="382" t="s">
        <v>400</v>
      </c>
      <c r="B13" s="383" t="s">
        <v>489</v>
      </c>
      <c r="D13" s="365"/>
      <c r="E13" s="385"/>
      <c r="F13" s="385" t="str">
        <f>IF(D13&lt;&gt;0,D13*E13," ")</f>
        <v> </v>
      </c>
    </row>
    <row r="14" spans="1:6" ht="12.75">
      <c r="A14" s="382" t="s">
        <v>402</v>
      </c>
      <c r="B14" s="383" t="s">
        <v>490</v>
      </c>
      <c r="D14" s="365"/>
      <c r="E14" s="385"/>
      <c r="F14" s="385" t="str">
        <f>IF(D14&lt;&gt;0,D14*E14," ")</f>
        <v> </v>
      </c>
    </row>
    <row r="15" spans="1:6" ht="12.75">
      <c r="A15" s="412"/>
      <c r="B15" s="383" t="s">
        <v>491</v>
      </c>
      <c r="C15" s="364" t="s">
        <v>291</v>
      </c>
      <c r="D15" s="365">
        <v>6</v>
      </c>
      <c r="E15" s="385"/>
      <c r="F15" s="385">
        <f>IF(D15&lt;&gt;0,D15*E15," ")</f>
        <v>0</v>
      </c>
    </row>
    <row r="16" spans="1:6" ht="12.75">
      <c r="A16" s="412"/>
      <c r="D16" s="365"/>
      <c r="E16" s="385"/>
      <c r="F16" s="385"/>
    </row>
    <row r="17" spans="1:6" ht="102.75" customHeight="1">
      <c r="A17" s="412">
        <f>1+A12</f>
        <v>4</v>
      </c>
      <c r="B17" s="383" t="s">
        <v>492</v>
      </c>
      <c r="C17" s="364" t="s">
        <v>478</v>
      </c>
      <c r="D17" s="403">
        <v>1</v>
      </c>
      <c r="E17" s="384"/>
      <c r="F17" s="384">
        <f>+D17*E17</f>
        <v>0</v>
      </c>
    </row>
    <row r="18" spans="1:6" s="358" customFormat="1" ht="12.75">
      <c r="A18" s="355"/>
      <c r="B18" s="407"/>
      <c r="C18" s="408"/>
      <c r="D18" s="409"/>
      <c r="E18" s="398"/>
      <c r="F18" s="384" t="str">
        <f>IF(D18&lt;&gt;0,D18*E18," ")</f>
        <v> </v>
      </c>
    </row>
    <row r="19" spans="1:6" s="354" customFormat="1" ht="12.75">
      <c r="A19" s="353"/>
      <c r="B19" s="399" t="str">
        <f>B1</f>
        <v>VENTILACIJA</v>
      </c>
      <c r="C19" s="410"/>
      <c r="D19" s="411"/>
      <c r="E19" s="400"/>
      <c r="F19" s="424">
        <f>SUM(F1:F18)</f>
        <v>0</v>
      </c>
    </row>
    <row r="21" ht="12.75">
      <c r="B21" s="383"/>
    </row>
    <row r="22" ht="12.75">
      <c r="B22" s="383"/>
    </row>
  </sheetData>
  <printOptions/>
  <pageMargins left="0.984251968503937" right="0.3937007874015748" top="0.984251968503937" bottom="0.984251968503937"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194"/>
  <sheetViews>
    <sheetView workbookViewId="0" topLeftCell="A1">
      <selection activeCell="J197" sqref="J197"/>
    </sheetView>
  </sheetViews>
  <sheetFormatPr defaultColWidth="8.875" defaultRowHeight="12.75"/>
  <cols>
    <col min="1" max="1" width="3.875" style="314" customWidth="1"/>
    <col min="2" max="2" width="4.375" style="315" customWidth="1"/>
    <col min="3" max="3" width="60.25390625" style="316" customWidth="1"/>
    <col min="4" max="4" width="5.00390625" style="317" customWidth="1"/>
    <col min="5" max="5" width="9.00390625" style="318" customWidth="1"/>
    <col min="6" max="6" width="11.125" style="319" customWidth="1"/>
    <col min="7" max="7" width="12.375" style="286" customWidth="1"/>
    <col min="8" max="16384" width="8.875" style="164" customWidth="1"/>
  </cols>
  <sheetData>
    <row r="1" spans="1:7" ht="12">
      <c r="A1" s="157"/>
      <c r="B1" s="158"/>
      <c r="C1" s="159"/>
      <c r="D1" s="160"/>
      <c r="E1" s="161"/>
      <c r="F1" s="162"/>
      <c r="G1" s="163"/>
    </row>
    <row r="2" spans="1:7" s="168" customFormat="1" ht="12">
      <c r="A2" s="165"/>
      <c r="B2" s="165"/>
      <c r="C2" s="165"/>
      <c r="D2" s="165"/>
      <c r="E2" s="166"/>
      <c r="F2" s="167"/>
      <c r="G2" s="167"/>
    </row>
    <row r="3" spans="1:7" s="174" customFormat="1" ht="12.75">
      <c r="A3" s="169"/>
      <c r="B3" s="170"/>
      <c r="C3" s="171" t="s">
        <v>267</v>
      </c>
      <c r="D3" s="171"/>
      <c r="E3" s="172"/>
      <c r="F3" s="173"/>
      <c r="G3" s="173"/>
    </row>
    <row r="4" spans="1:7" ht="12.75">
      <c r="A4" s="175"/>
      <c r="B4" s="176"/>
      <c r="C4" s="177"/>
      <c r="D4" s="177"/>
      <c r="E4" s="178"/>
      <c r="F4" s="179"/>
      <c r="G4" s="179"/>
    </row>
    <row r="5" spans="1:7" ht="12.75">
      <c r="A5" s="175"/>
      <c r="B5" s="176"/>
      <c r="C5" s="177" t="s">
        <v>268</v>
      </c>
      <c r="D5" s="177"/>
      <c r="E5" s="178"/>
      <c r="F5" s="179"/>
      <c r="G5" s="179"/>
    </row>
    <row r="6" spans="1:7" ht="12.75">
      <c r="A6" s="175"/>
      <c r="B6" s="176"/>
      <c r="C6" s="177"/>
      <c r="D6" s="177"/>
      <c r="E6" s="178"/>
      <c r="F6" s="179"/>
      <c r="G6" s="179"/>
    </row>
    <row r="7" spans="1:7" ht="12.75">
      <c r="A7" s="175"/>
      <c r="B7" s="176"/>
      <c r="C7" s="449" t="s">
        <v>269</v>
      </c>
      <c r="D7" s="449"/>
      <c r="E7" s="450"/>
      <c r="F7" s="194"/>
      <c r="G7" s="194"/>
    </row>
    <row r="8" spans="1:7" s="186" customFormat="1" ht="12.75">
      <c r="A8" s="180"/>
      <c r="B8" s="181"/>
      <c r="C8" s="182"/>
      <c r="D8" s="182"/>
      <c r="E8" s="183"/>
      <c r="F8" s="184"/>
      <c r="G8" s="185"/>
    </row>
    <row r="9" spans="1:7" s="186" customFormat="1" ht="12.75">
      <c r="A9" s="180"/>
      <c r="B9" s="181"/>
      <c r="C9" s="169" t="s">
        <v>270</v>
      </c>
      <c r="D9" s="182"/>
      <c r="E9" s="183"/>
      <c r="F9" s="184"/>
      <c r="G9" s="185"/>
    </row>
    <row r="10" spans="1:7" s="191" customFormat="1" ht="12.75">
      <c r="A10" s="187"/>
      <c r="B10" s="182"/>
      <c r="C10" s="169"/>
      <c r="D10" s="188"/>
      <c r="E10" s="187"/>
      <c r="F10" s="189"/>
      <c r="G10" s="190"/>
    </row>
    <row r="11" spans="1:7" s="191" customFormat="1" ht="12.75">
      <c r="A11" s="187"/>
      <c r="B11" s="182"/>
      <c r="C11" s="169"/>
      <c r="D11" s="188"/>
      <c r="E11" s="187"/>
      <c r="F11" s="189"/>
      <c r="G11" s="190"/>
    </row>
    <row r="12" spans="1:7" s="191" customFormat="1" ht="12.75">
      <c r="A12" s="180" t="s">
        <v>271</v>
      </c>
      <c r="B12" s="181" t="s">
        <v>271</v>
      </c>
      <c r="C12" s="169" t="str">
        <f>+C35</f>
        <v>SVETILNA TELESA</v>
      </c>
      <c r="D12" s="188"/>
      <c r="E12" s="187"/>
      <c r="F12" s="189"/>
      <c r="G12" s="192">
        <f>G52</f>
        <v>0</v>
      </c>
    </row>
    <row r="13" spans="1:7" s="191" customFormat="1" ht="12.75">
      <c r="A13" s="180"/>
      <c r="B13" s="182"/>
      <c r="C13" s="169"/>
      <c r="D13" s="188"/>
      <c r="E13" s="187"/>
      <c r="F13" s="189"/>
      <c r="G13" s="193"/>
    </row>
    <row r="14" spans="1:7" s="191" customFormat="1" ht="12.75">
      <c r="A14" s="180"/>
      <c r="B14" s="182"/>
      <c r="C14" s="169"/>
      <c r="D14" s="188"/>
      <c r="E14" s="187"/>
      <c r="F14" s="189"/>
      <c r="G14" s="190"/>
    </row>
    <row r="15" spans="1:7" s="191" customFormat="1" ht="12.75">
      <c r="A15" s="180" t="s">
        <v>272</v>
      </c>
      <c r="B15" s="181" t="s">
        <v>272</v>
      </c>
      <c r="C15" s="169" t="s">
        <v>273</v>
      </c>
      <c r="D15" s="188"/>
      <c r="E15" s="187"/>
      <c r="F15" s="189"/>
      <c r="G15" s="195">
        <f>G97</f>
        <v>0</v>
      </c>
    </row>
    <row r="16" spans="1:7" s="191" customFormat="1" ht="12.75">
      <c r="A16" s="180"/>
      <c r="B16" s="182"/>
      <c r="C16" s="169"/>
      <c r="D16" s="188"/>
      <c r="E16" s="187"/>
      <c r="F16" s="189"/>
      <c r="G16" s="195"/>
    </row>
    <row r="17" spans="1:7" s="191" customFormat="1" ht="12.75">
      <c r="A17" s="180"/>
      <c r="B17" s="182"/>
      <c r="C17" s="169"/>
      <c r="D17" s="188"/>
      <c r="E17" s="187"/>
      <c r="F17" s="189"/>
      <c r="G17" s="195"/>
    </row>
    <row r="18" spans="1:7" s="191" customFormat="1" ht="12.75">
      <c r="A18" s="180" t="s">
        <v>274</v>
      </c>
      <c r="B18" s="181" t="s">
        <v>274</v>
      </c>
      <c r="C18" s="169" t="str">
        <f>+C101</f>
        <v>RAZDELILNIKI</v>
      </c>
      <c r="D18" s="188"/>
      <c r="E18" s="187"/>
      <c r="F18" s="189"/>
      <c r="G18" s="195">
        <f>G115</f>
        <v>0</v>
      </c>
    </row>
    <row r="19" spans="1:7" s="191" customFormat="1" ht="12.75">
      <c r="A19" s="180"/>
      <c r="B19" s="182"/>
      <c r="C19" s="169"/>
      <c r="D19" s="188"/>
      <c r="E19" s="187"/>
      <c r="F19" s="189"/>
      <c r="G19" s="195"/>
    </row>
    <row r="20" spans="1:7" s="191" customFormat="1" ht="12.75">
      <c r="A20" s="180"/>
      <c r="B20" s="182"/>
      <c r="C20" s="169"/>
      <c r="D20" s="188"/>
      <c r="E20" s="187"/>
      <c r="F20" s="189"/>
      <c r="G20" s="195"/>
    </row>
    <row r="21" spans="1:7" s="191" customFormat="1" ht="12.75">
      <c r="A21" s="180" t="s">
        <v>275</v>
      </c>
      <c r="B21" s="181" t="s">
        <v>275</v>
      </c>
      <c r="C21" s="169" t="str">
        <f>+C118</f>
        <v> IZENAČITVE POTENCIJALOV</v>
      </c>
      <c r="D21" s="188"/>
      <c r="E21" s="187"/>
      <c r="F21" s="189"/>
      <c r="G21" s="195">
        <f>G143</f>
        <v>0</v>
      </c>
    </row>
    <row r="22" spans="1:7" s="191" customFormat="1" ht="12.75">
      <c r="A22" s="180"/>
      <c r="B22" s="182"/>
      <c r="C22" s="169"/>
      <c r="D22" s="188"/>
      <c r="E22" s="187"/>
      <c r="F22" s="189"/>
      <c r="G22" s="195"/>
    </row>
    <row r="23" spans="1:7" s="191" customFormat="1" ht="12.75">
      <c r="A23" s="180"/>
      <c r="B23" s="182"/>
      <c r="C23" s="169"/>
      <c r="D23" s="188"/>
      <c r="E23" s="187"/>
      <c r="F23" s="189"/>
      <c r="G23" s="195"/>
    </row>
    <row r="24" spans="1:7" s="186" customFormat="1" ht="12.75">
      <c r="A24" s="180" t="s">
        <v>276</v>
      </c>
      <c r="B24" s="181" t="s">
        <v>276</v>
      </c>
      <c r="C24" s="169" t="s">
        <v>277</v>
      </c>
      <c r="D24" s="196"/>
      <c r="E24" s="182"/>
      <c r="F24" s="197"/>
      <c r="G24" s="198">
        <f>G174</f>
        <v>0</v>
      </c>
    </row>
    <row r="25" spans="1:7" s="191" customFormat="1" ht="12.75">
      <c r="A25" s="180"/>
      <c r="B25" s="182"/>
      <c r="C25" s="169"/>
      <c r="D25" s="188"/>
      <c r="E25" s="187"/>
      <c r="F25" s="189"/>
      <c r="G25" s="195"/>
    </row>
    <row r="26" spans="1:7" s="191" customFormat="1" ht="12.75">
      <c r="A26" s="180"/>
      <c r="B26" s="182"/>
      <c r="C26" s="169"/>
      <c r="D26" s="188"/>
      <c r="E26" s="187"/>
      <c r="F26" s="189"/>
      <c r="G26" s="195"/>
    </row>
    <row r="27" spans="1:7" s="191" customFormat="1" ht="12.75">
      <c r="A27" s="199" t="s">
        <v>278</v>
      </c>
      <c r="B27" s="200" t="s">
        <v>279</v>
      </c>
      <c r="C27" s="201" t="s">
        <v>280</v>
      </c>
      <c r="D27" s="202"/>
      <c r="E27" s="203"/>
      <c r="F27" s="204"/>
      <c r="G27" s="205">
        <f>G193</f>
        <v>0</v>
      </c>
    </row>
    <row r="28" spans="1:7" s="191" customFormat="1" ht="12.75">
      <c r="A28" s="180"/>
      <c r="B28" s="206"/>
      <c r="C28" s="206"/>
      <c r="D28" s="206"/>
      <c r="E28" s="206"/>
      <c r="F28" s="206"/>
      <c r="G28" s="206"/>
    </row>
    <row r="29" spans="1:7" s="191" customFormat="1" ht="12.75">
      <c r="A29" s="187"/>
      <c r="B29" s="181" t="s">
        <v>281</v>
      </c>
      <c r="C29" s="207" t="s">
        <v>282</v>
      </c>
      <c r="D29" s="188"/>
      <c r="E29" s="208"/>
      <c r="F29" s="209"/>
      <c r="G29" s="210">
        <f>SUM(G12:G27)</f>
        <v>0</v>
      </c>
    </row>
    <row r="30" spans="1:7" s="191" customFormat="1" ht="12.75">
      <c r="A30" s="187"/>
      <c r="B30" s="211"/>
      <c r="C30" s="169"/>
      <c r="D30" s="188"/>
      <c r="E30" s="187"/>
      <c r="F30" s="189"/>
      <c r="G30" s="190"/>
    </row>
    <row r="31" spans="1:7" s="191" customFormat="1" ht="12.75">
      <c r="A31" s="212"/>
      <c r="B31" s="213"/>
      <c r="C31" s="213"/>
      <c r="D31" s="213"/>
      <c r="E31" s="213"/>
      <c r="F31" s="213"/>
      <c r="G31" s="213"/>
    </row>
    <row r="32" spans="1:7" s="191" customFormat="1" ht="12.75">
      <c r="A32" s="212"/>
      <c r="B32" s="214"/>
      <c r="C32" s="215"/>
      <c r="D32" s="216"/>
      <c r="E32" s="217"/>
      <c r="F32" s="218"/>
      <c r="G32" s="219"/>
    </row>
    <row r="33" spans="1:7" s="221" customFormat="1" ht="12.75">
      <c r="A33" s="220"/>
      <c r="B33" s="220"/>
      <c r="C33" s="220"/>
      <c r="D33" s="220"/>
      <c r="E33" s="220"/>
      <c r="F33" s="220"/>
      <c r="G33" s="220"/>
    </row>
    <row r="34" spans="1:7" s="221" customFormat="1" ht="12.75">
      <c r="A34" s="220"/>
      <c r="B34" s="222"/>
      <c r="C34" s="223"/>
      <c r="D34" s="224"/>
      <c r="E34" s="220"/>
      <c r="F34" s="225"/>
      <c r="G34" s="226"/>
    </row>
    <row r="35" spans="1:7" s="221" customFormat="1" ht="12.75">
      <c r="A35" s="227"/>
      <c r="B35" s="228" t="s">
        <v>271</v>
      </c>
      <c r="C35" s="229" t="s">
        <v>283</v>
      </c>
      <c r="D35" s="228" t="s">
        <v>284</v>
      </c>
      <c r="E35" s="230" t="s">
        <v>285</v>
      </c>
      <c r="F35" s="231" t="s">
        <v>286</v>
      </c>
      <c r="G35" s="232" t="s">
        <v>287</v>
      </c>
    </row>
    <row r="36" spans="1:7" s="221" customFormat="1" ht="12.75">
      <c r="A36" s="227"/>
      <c r="B36" s="233"/>
      <c r="C36" s="234"/>
      <c r="D36" s="235"/>
      <c r="E36" s="236"/>
      <c r="F36" s="237"/>
      <c r="G36" s="238"/>
    </row>
    <row r="37" spans="1:7" s="221" customFormat="1" ht="12.75">
      <c r="A37" s="227"/>
      <c r="B37" s="239"/>
      <c r="C37" s="234" t="s">
        <v>288</v>
      </c>
      <c r="D37" s="235"/>
      <c r="E37" s="236"/>
      <c r="F37" s="237"/>
      <c r="G37" s="238"/>
    </row>
    <row r="38" spans="1:7" s="221" customFormat="1" ht="12.75">
      <c r="A38" s="227"/>
      <c r="B38" s="233"/>
      <c r="C38" s="234"/>
      <c r="D38" s="235"/>
      <c r="E38" s="236"/>
      <c r="F38" s="237"/>
      <c r="G38" s="238"/>
    </row>
    <row r="39" spans="1:7" s="221" customFormat="1" ht="39" customHeight="1">
      <c r="A39" s="227"/>
      <c r="B39" s="233" t="s">
        <v>289</v>
      </c>
      <c r="C39" s="234" t="s">
        <v>290</v>
      </c>
      <c r="D39" s="235" t="s">
        <v>291</v>
      </c>
      <c r="E39" s="236">
        <v>6</v>
      </c>
      <c r="F39" s="323"/>
      <c r="G39" s="320">
        <f>E39*F39</f>
        <v>0</v>
      </c>
    </row>
    <row r="40" spans="1:7" s="221" customFormat="1" ht="12.75">
      <c r="A40" s="227"/>
      <c r="B40" s="233"/>
      <c r="C40" s="234"/>
      <c r="D40" s="220"/>
      <c r="E40" s="220"/>
      <c r="F40" s="323"/>
      <c r="G40" s="320"/>
    </row>
    <row r="41" spans="1:7" s="221" customFormat="1" ht="40.5" customHeight="1">
      <c r="A41" s="227"/>
      <c r="B41" s="233" t="s">
        <v>292</v>
      </c>
      <c r="C41" s="234" t="s">
        <v>293</v>
      </c>
      <c r="D41" s="235" t="s">
        <v>291</v>
      </c>
      <c r="E41" s="236">
        <v>5</v>
      </c>
      <c r="F41" s="323"/>
      <c r="G41" s="320">
        <f>E41*F41</f>
        <v>0</v>
      </c>
    </row>
    <row r="42" spans="1:7" s="221" customFormat="1" ht="12.75">
      <c r="A42" s="227"/>
      <c r="B42" s="233"/>
      <c r="C42" s="234"/>
      <c r="D42" s="220"/>
      <c r="E42" s="220"/>
      <c r="F42" s="323"/>
      <c r="G42" s="320"/>
    </row>
    <row r="43" spans="1:7" s="221" customFormat="1" ht="38.25">
      <c r="A43" s="227"/>
      <c r="B43" s="233" t="s">
        <v>294</v>
      </c>
      <c r="C43" s="234" t="s">
        <v>295</v>
      </c>
      <c r="D43" s="235" t="s">
        <v>291</v>
      </c>
      <c r="E43" s="236">
        <v>5</v>
      </c>
      <c r="F43" s="323"/>
      <c r="G43" s="320">
        <f>E43*F43</f>
        <v>0</v>
      </c>
    </row>
    <row r="44" spans="1:7" s="221" customFormat="1" ht="12.75">
      <c r="A44" s="227"/>
      <c r="B44" s="233"/>
      <c r="C44" s="234"/>
      <c r="D44" s="220"/>
      <c r="E44" s="220"/>
      <c r="F44" s="323"/>
      <c r="G44" s="320"/>
    </row>
    <row r="45" spans="1:7" s="221" customFormat="1" ht="25.5">
      <c r="A45" s="227"/>
      <c r="B45" s="233" t="s">
        <v>296</v>
      </c>
      <c r="C45" s="234" t="s">
        <v>297</v>
      </c>
      <c r="D45" s="235" t="s">
        <v>291</v>
      </c>
      <c r="E45" s="236">
        <v>3</v>
      </c>
      <c r="F45" s="323"/>
      <c r="G45" s="320">
        <f>E45*F45</f>
        <v>0</v>
      </c>
    </row>
    <row r="46" spans="1:7" s="221" customFormat="1" ht="12.75">
      <c r="A46" s="227"/>
      <c r="B46" s="233"/>
      <c r="C46" s="234"/>
      <c r="D46" s="235"/>
      <c r="E46" s="236"/>
      <c r="F46" s="323"/>
      <c r="G46" s="320"/>
    </row>
    <row r="47" spans="1:7" s="221" customFormat="1" ht="25.5">
      <c r="A47" s="227"/>
      <c r="B47" s="233" t="s">
        <v>298</v>
      </c>
      <c r="C47" s="234" t="s">
        <v>299</v>
      </c>
      <c r="D47" s="235" t="s">
        <v>291</v>
      </c>
      <c r="E47" s="236">
        <v>1</v>
      </c>
      <c r="F47" s="323"/>
      <c r="G47" s="320">
        <f>E47*F47</f>
        <v>0</v>
      </c>
    </row>
    <row r="48" spans="1:7" s="221" customFormat="1" ht="12.75">
      <c r="A48" s="227"/>
      <c r="B48" s="233"/>
      <c r="C48" s="234"/>
      <c r="D48" s="235"/>
      <c r="E48" s="236"/>
      <c r="F48" s="323"/>
      <c r="G48" s="320"/>
    </row>
    <row r="49" spans="1:7" s="240" customFormat="1" ht="12.75">
      <c r="A49" s="227"/>
      <c r="B49" s="239" t="s">
        <v>300</v>
      </c>
      <c r="C49" s="234" t="s">
        <v>301</v>
      </c>
      <c r="D49" s="235" t="s">
        <v>291</v>
      </c>
      <c r="E49" s="236">
        <v>1</v>
      </c>
      <c r="F49" s="323"/>
      <c r="G49" s="320">
        <f>E49*F49</f>
        <v>0</v>
      </c>
    </row>
    <row r="50" spans="1:7" ht="12.75">
      <c r="A50" s="227"/>
      <c r="B50" s="239"/>
      <c r="C50" s="223"/>
      <c r="D50" s="241"/>
      <c r="E50" s="242"/>
      <c r="F50" s="330"/>
      <c r="G50" s="321"/>
    </row>
    <row r="51" spans="1:7" s="221" customFormat="1" ht="12.75">
      <c r="A51" s="227"/>
      <c r="B51" s="233" t="s">
        <v>302</v>
      </c>
      <c r="C51" s="234" t="s">
        <v>303</v>
      </c>
      <c r="D51" s="243" t="s">
        <v>304</v>
      </c>
      <c r="E51" s="244">
        <v>0.05</v>
      </c>
      <c r="F51" s="323">
        <f>SUM(G36:G50)</f>
        <v>0</v>
      </c>
      <c r="G51" s="320">
        <f>SUM(G39:G50)*E51</f>
        <v>0</v>
      </c>
    </row>
    <row r="52" spans="1:7" s="249" customFormat="1" ht="15">
      <c r="A52" s="227"/>
      <c r="B52" s="245" t="s">
        <v>281</v>
      </c>
      <c r="C52" s="246" t="s">
        <v>305</v>
      </c>
      <c r="D52" s="247"/>
      <c r="E52" s="248"/>
      <c r="F52" s="327"/>
      <c r="G52" s="322">
        <f>SUM(G39:G51)</f>
        <v>0</v>
      </c>
    </row>
    <row r="53" spans="1:7" s="221" customFormat="1" ht="12.75">
      <c r="A53" s="227"/>
      <c r="B53" s="233"/>
      <c r="C53" s="234"/>
      <c r="D53" s="243"/>
      <c r="E53" s="250"/>
      <c r="F53" s="225"/>
      <c r="G53" s="238"/>
    </row>
    <row r="54" spans="1:7" s="221" customFormat="1" ht="12.75" customHeight="1">
      <c r="A54" s="227"/>
      <c r="B54" s="222"/>
      <c r="C54" s="223"/>
      <c r="D54" s="224"/>
      <c r="E54" s="220"/>
      <c r="F54" s="225"/>
      <c r="G54" s="226"/>
    </row>
    <row r="55" spans="1:7" s="253" customFormat="1" ht="15" customHeight="1">
      <c r="A55" s="251"/>
      <c r="B55" s="228" t="s">
        <v>272</v>
      </c>
      <c r="C55" s="229" t="s">
        <v>273</v>
      </c>
      <c r="D55" s="228" t="s">
        <v>284</v>
      </c>
      <c r="E55" s="230" t="s">
        <v>285</v>
      </c>
      <c r="F55" s="231" t="s">
        <v>286</v>
      </c>
      <c r="G55" s="252" t="s">
        <v>287</v>
      </c>
    </row>
    <row r="56" spans="1:7" s="221" customFormat="1" ht="15" customHeight="1">
      <c r="A56" s="251"/>
      <c r="B56" s="254"/>
      <c r="C56" s="234"/>
      <c r="D56" s="243"/>
      <c r="E56" s="236"/>
      <c r="F56" s="237"/>
      <c r="G56" s="238"/>
    </row>
    <row r="57" spans="1:7" s="221" customFormat="1" ht="15" customHeight="1">
      <c r="A57" s="251"/>
      <c r="B57" s="222"/>
      <c r="C57" s="234" t="s">
        <v>288</v>
      </c>
      <c r="D57" s="243"/>
      <c r="E57" s="236"/>
      <c r="F57" s="237"/>
      <c r="G57" s="238"/>
    </row>
    <row r="58" spans="1:7" s="221" customFormat="1" ht="15" customHeight="1">
      <c r="A58" s="251"/>
      <c r="B58" s="222"/>
      <c r="C58" s="234"/>
      <c r="D58" s="243"/>
      <c r="E58" s="236"/>
      <c r="F58" s="237"/>
      <c r="G58" s="238"/>
    </row>
    <row r="59" spans="1:7" s="221" customFormat="1" ht="15" customHeight="1">
      <c r="A59" s="251"/>
      <c r="B59" s="254" t="s">
        <v>289</v>
      </c>
      <c r="C59" s="234" t="s">
        <v>306</v>
      </c>
      <c r="D59" s="243" t="s">
        <v>307</v>
      </c>
      <c r="E59" s="236">
        <v>28</v>
      </c>
      <c r="F59" s="323"/>
      <c r="G59" s="320">
        <f>E59*F59</f>
        <v>0</v>
      </c>
    </row>
    <row r="60" spans="1:7" s="221" customFormat="1" ht="15" customHeight="1">
      <c r="A60" s="251"/>
      <c r="B60" s="254"/>
      <c r="C60" s="234"/>
      <c r="D60" s="243"/>
      <c r="E60" s="236"/>
      <c r="F60" s="323"/>
      <c r="G60" s="320"/>
    </row>
    <row r="61" spans="1:7" s="221" customFormat="1" ht="16.5" customHeight="1">
      <c r="A61" s="251"/>
      <c r="B61" s="254" t="s">
        <v>292</v>
      </c>
      <c r="C61" s="234" t="s">
        <v>308</v>
      </c>
      <c r="D61" s="243" t="s">
        <v>307</v>
      </c>
      <c r="E61" s="236">
        <v>165</v>
      </c>
      <c r="F61" s="323"/>
      <c r="G61" s="320">
        <f>E61*F61</f>
        <v>0</v>
      </c>
    </row>
    <row r="62" spans="1:7" s="221" customFormat="1" ht="12.75">
      <c r="A62" s="251"/>
      <c r="B62" s="254"/>
      <c r="C62" s="234"/>
      <c r="D62" s="243"/>
      <c r="E62" s="236"/>
      <c r="F62" s="323"/>
      <c r="G62" s="320"/>
    </row>
    <row r="63" spans="1:7" s="221" customFormat="1" ht="15.75">
      <c r="A63" s="251"/>
      <c r="B63" s="254" t="s">
        <v>294</v>
      </c>
      <c r="C63" s="234" t="s">
        <v>309</v>
      </c>
      <c r="D63" s="243" t="s">
        <v>307</v>
      </c>
      <c r="E63" s="236">
        <v>260</v>
      </c>
      <c r="F63" s="323"/>
      <c r="G63" s="320">
        <f>E63*F63</f>
        <v>0</v>
      </c>
    </row>
    <row r="64" spans="1:7" s="221" customFormat="1" ht="12.75">
      <c r="A64" s="251"/>
      <c r="B64" s="222"/>
      <c r="C64" s="223"/>
      <c r="D64" s="224"/>
      <c r="E64" s="220"/>
      <c r="F64" s="324"/>
      <c r="G64" s="320"/>
    </row>
    <row r="65" spans="1:7" s="221" customFormat="1" ht="15.75">
      <c r="A65" s="251"/>
      <c r="B65" s="254" t="s">
        <v>296</v>
      </c>
      <c r="C65" s="234" t="s">
        <v>310</v>
      </c>
      <c r="D65" s="243" t="s">
        <v>307</v>
      </c>
      <c r="E65" s="236">
        <v>35</v>
      </c>
      <c r="F65" s="323"/>
      <c r="G65" s="320">
        <f>E65*F65</f>
        <v>0</v>
      </c>
    </row>
    <row r="66" spans="1:7" s="221" customFormat="1" ht="12.75">
      <c r="A66" s="251"/>
      <c r="B66" s="222"/>
      <c r="C66" s="223"/>
      <c r="D66" s="224"/>
      <c r="E66" s="220"/>
      <c r="F66" s="324"/>
      <c r="G66" s="320"/>
    </row>
    <row r="67" spans="1:7" s="221" customFormat="1" ht="12.75">
      <c r="A67" s="251"/>
      <c r="B67" s="254" t="s">
        <v>298</v>
      </c>
      <c r="C67" s="234" t="s">
        <v>311</v>
      </c>
      <c r="D67" s="243" t="s">
        <v>307</v>
      </c>
      <c r="E67" s="236">
        <v>325</v>
      </c>
      <c r="F67" s="323"/>
      <c r="G67" s="320">
        <f>E67*F67</f>
        <v>0</v>
      </c>
    </row>
    <row r="68" spans="1:7" s="221" customFormat="1" ht="12.75">
      <c r="A68" s="251"/>
      <c r="B68" s="220"/>
      <c r="C68" s="223"/>
      <c r="D68" s="224"/>
      <c r="E68" s="220"/>
      <c r="F68" s="323"/>
      <c r="G68" s="320"/>
    </row>
    <row r="69" spans="1:7" s="221" customFormat="1" ht="12.75">
      <c r="A69" s="251"/>
      <c r="B69" s="255" t="s">
        <v>300</v>
      </c>
      <c r="C69" s="234" t="s">
        <v>312</v>
      </c>
      <c r="D69" s="243" t="s">
        <v>307</v>
      </c>
      <c r="E69" s="236">
        <v>70</v>
      </c>
      <c r="F69" s="323"/>
      <c r="G69" s="320">
        <f>E69*F69</f>
        <v>0</v>
      </c>
    </row>
    <row r="70" spans="1:7" s="221" customFormat="1" ht="12.75">
      <c r="A70" s="251"/>
      <c r="B70" s="222"/>
      <c r="C70" s="223"/>
      <c r="D70" s="243"/>
      <c r="E70" s="236"/>
      <c r="F70" s="323"/>
      <c r="G70" s="320"/>
    </row>
    <row r="71" spans="1:7" s="221" customFormat="1" ht="12.75">
      <c r="A71" s="251"/>
      <c r="B71" s="254" t="s">
        <v>302</v>
      </c>
      <c r="C71" s="234" t="s">
        <v>313</v>
      </c>
      <c r="D71" s="243" t="s">
        <v>307</v>
      </c>
      <c r="E71" s="236">
        <v>14</v>
      </c>
      <c r="F71" s="323"/>
      <c r="G71" s="320">
        <f>E71*F71</f>
        <v>0</v>
      </c>
    </row>
    <row r="72" spans="1:7" s="221" customFormat="1" ht="12.75">
      <c r="A72" s="251"/>
      <c r="B72" s="222"/>
      <c r="C72" s="223"/>
      <c r="D72" s="243"/>
      <c r="E72" s="236"/>
      <c r="F72" s="323"/>
      <c r="G72" s="320"/>
    </row>
    <row r="73" spans="1:7" s="221" customFormat="1" ht="12.75">
      <c r="A73" s="251"/>
      <c r="B73" s="254" t="s">
        <v>314</v>
      </c>
      <c r="C73" s="234" t="s">
        <v>315</v>
      </c>
      <c r="D73" s="243" t="s">
        <v>307</v>
      </c>
      <c r="E73" s="236">
        <v>25</v>
      </c>
      <c r="F73" s="323"/>
      <c r="G73" s="320">
        <f>E73*F73</f>
        <v>0</v>
      </c>
    </row>
    <row r="74" spans="1:7" s="221" customFormat="1" ht="12.75">
      <c r="A74" s="251"/>
      <c r="B74" s="222"/>
      <c r="C74" s="234"/>
      <c r="D74" s="243"/>
      <c r="E74" s="236"/>
      <c r="F74" s="323"/>
      <c r="G74" s="320"/>
    </row>
    <row r="75" spans="1:7" s="221" customFormat="1" ht="12.75">
      <c r="A75" s="251"/>
      <c r="B75" s="254" t="s">
        <v>316</v>
      </c>
      <c r="C75" s="234" t="s">
        <v>317</v>
      </c>
      <c r="D75" s="243" t="s">
        <v>307</v>
      </c>
      <c r="E75" s="236">
        <v>20</v>
      </c>
      <c r="F75" s="323"/>
      <c r="G75" s="320">
        <f>E75*F75</f>
        <v>0</v>
      </c>
    </row>
    <row r="76" spans="1:7" s="221" customFormat="1" ht="12.75">
      <c r="A76" s="251"/>
      <c r="B76" s="222"/>
      <c r="C76" s="223"/>
      <c r="D76" s="243"/>
      <c r="E76" s="236"/>
      <c r="F76" s="323"/>
      <c r="G76" s="320"/>
    </row>
    <row r="77" spans="1:7" s="221" customFormat="1" ht="12.75">
      <c r="A77" s="251"/>
      <c r="B77" s="254" t="s">
        <v>318</v>
      </c>
      <c r="C77" s="234" t="s">
        <v>319</v>
      </c>
      <c r="D77" s="243" t="s">
        <v>307</v>
      </c>
      <c r="E77" s="236">
        <v>28</v>
      </c>
      <c r="F77" s="323"/>
      <c r="G77" s="320">
        <f>E77*F77</f>
        <v>0</v>
      </c>
    </row>
    <row r="78" spans="1:7" s="221" customFormat="1" ht="12.75">
      <c r="A78" s="251"/>
      <c r="B78" s="222"/>
      <c r="C78" s="223"/>
      <c r="D78" s="243"/>
      <c r="E78" s="236"/>
      <c r="F78" s="323"/>
      <c r="G78" s="320"/>
    </row>
    <row r="79" spans="1:7" s="221" customFormat="1" ht="12.75">
      <c r="A79" s="251"/>
      <c r="B79" s="254" t="s">
        <v>320</v>
      </c>
      <c r="C79" s="229" t="s">
        <v>321</v>
      </c>
      <c r="D79" s="256" t="s">
        <v>291</v>
      </c>
      <c r="E79" s="236">
        <v>2</v>
      </c>
      <c r="F79" s="323"/>
      <c r="G79" s="320">
        <f>E79*F79</f>
        <v>0</v>
      </c>
    </row>
    <row r="80" spans="1:7" s="221" customFormat="1" ht="12.75">
      <c r="A80" s="251"/>
      <c r="B80" s="254"/>
      <c r="C80" s="234"/>
      <c r="D80" s="224"/>
      <c r="E80" s="220"/>
      <c r="F80" s="323"/>
      <c r="G80" s="320"/>
    </row>
    <row r="81" spans="1:7" s="221" customFormat="1" ht="12.75">
      <c r="A81" s="251"/>
      <c r="B81" s="254" t="s">
        <v>322</v>
      </c>
      <c r="C81" s="229" t="s">
        <v>323</v>
      </c>
      <c r="D81" s="256" t="s">
        <v>291</v>
      </c>
      <c r="E81" s="236">
        <v>9</v>
      </c>
      <c r="F81" s="323"/>
      <c r="G81" s="320">
        <f>E81*F81</f>
        <v>0</v>
      </c>
    </row>
    <row r="82" spans="1:7" s="221" customFormat="1" ht="12.75">
      <c r="A82" s="251"/>
      <c r="B82" s="254"/>
      <c r="C82" s="229"/>
      <c r="D82" s="256"/>
      <c r="E82" s="236"/>
      <c r="F82" s="324"/>
      <c r="G82" s="320"/>
    </row>
    <row r="83" spans="1:7" s="221" customFormat="1" ht="12.75">
      <c r="A83" s="251"/>
      <c r="B83" s="254" t="s">
        <v>324</v>
      </c>
      <c r="C83" s="229" t="s">
        <v>325</v>
      </c>
      <c r="D83" s="256" t="s">
        <v>291</v>
      </c>
      <c r="E83" s="236">
        <v>1</v>
      </c>
      <c r="F83" s="323"/>
      <c r="G83" s="320">
        <f>E83*F83</f>
        <v>0</v>
      </c>
    </row>
    <row r="84" spans="1:7" s="221" customFormat="1" ht="12.75">
      <c r="A84" s="251"/>
      <c r="B84" s="254"/>
      <c r="C84" s="229"/>
      <c r="D84" s="256"/>
      <c r="E84" s="236"/>
      <c r="F84" s="323"/>
      <c r="G84" s="320"/>
    </row>
    <row r="85" spans="1:7" s="221" customFormat="1" ht="12.75">
      <c r="A85" s="251"/>
      <c r="B85" s="254" t="s">
        <v>326</v>
      </c>
      <c r="C85" s="234" t="s">
        <v>327</v>
      </c>
      <c r="D85" s="235" t="s">
        <v>291</v>
      </c>
      <c r="E85" s="236">
        <v>7</v>
      </c>
      <c r="F85" s="323"/>
      <c r="G85" s="320">
        <f>E85*F85</f>
        <v>0</v>
      </c>
    </row>
    <row r="86" spans="1:7" s="221" customFormat="1" ht="12.75">
      <c r="A86" s="251"/>
      <c r="B86" s="254"/>
      <c r="C86" s="234"/>
      <c r="D86" s="235"/>
      <c r="E86" s="236"/>
      <c r="F86" s="323"/>
      <c r="G86" s="320"/>
    </row>
    <row r="87" spans="1:7" s="221" customFormat="1" ht="12.75">
      <c r="A87" s="251"/>
      <c r="B87" s="254" t="s">
        <v>328</v>
      </c>
      <c r="C87" s="234" t="s">
        <v>329</v>
      </c>
      <c r="D87" s="235" t="s">
        <v>291</v>
      </c>
      <c r="E87" s="236">
        <v>6</v>
      </c>
      <c r="F87" s="323"/>
      <c r="G87" s="320">
        <f>E87*F87</f>
        <v>0</v>
      </c>
    </row>
    <row r="88" spans="1:7" s="221" customFormat="1" ht="12.75">
      <c r="A88" s="251"/>
      <c r="B88" s="254"/>
      <c r="C88" s="234"/>
      <c r="D88" s="235"/>
      <c r="E88" s="236"/>
      <c r="F88" s="323"/>
      <c r="G88" s="320"/>
    </row>
    <row r="89" spans="1:7" s="221" customFormat="1" ht="12.75">
      <c r="A89" s="251"/>
      <c r="B89" s="254" t="s">
        <v>330</v>
      </c>
      <c r="C89" s="234" t="s">
        <v>331</v>
      </c>
      <c r="D89" s="243" t="s">
        <v>291</v>
      </c>
      <c r="E89" s="236">
        <v>6</v>
      </c>
      <c r="F89" s="323"/>
      <c r="G89" s="320">
        <f>E89*F89</f>
        <v>0</v>
      </c>
    </row>
    <row r="90" spans="1:7" s="221" customFormat="1" ht="12.75">
      <c r="A90" s="251"/>
      <c r="B90" s="254"/>
      <c r="C90" s="234"/>
      <c r="D90" s="243"/>
      <c r="E90" s="236"/>
      <c r="F90" s="323"/>
      <c r="G90" s="320"/>
    </row>
    <row r="91" spans="1:7" s="221" customFormat="1" ht="12.75">
      <c r="A91" s="251"/>
      <c r="B91" s="254" t="s">
        <v>332</v>
      </c>
      <c r="C91" s="234" t="s">
        <v>333</v>
      </c>
      <c r="D91" s="243" t="s">
        <v>334</v>
      </c>
      <c r="E91" s="236">
        <v>8</v>
      </c>
      <c r="F91" s="323"/>
      <c r="G91" s="320">
        <f>E91*F91</f>
        <v>0</v>
      </c>
    </row>
    <row r="92" spans="1:7" s="221" customFormat="1" ht="12.75">
      <c r="A92" s="251"/>
      <c r="B92" s="254"/>
      <c r="C92" s="234"/>
      <c r="D92" s="224"/>
      <c r="E92" s="220"/>
      <c r="F92" s="325"/>
      <c r="G92" s="320"/>
    </row>
    <row r="93" spans="1:7" s="221" customFormat="1" ht="12.75">
      <c r="A93" s="251"/>
      <c r="B93" s="254" t="s">
        <v>335</v>
      </c>
      <c r="C93" s="234" t="s">
        <v>303</v>
      </c>
      <c r="D93" s="243" t="s">
        <v>304</v>
      </c>
      <c r="E93" s="244">
        <v>0.05</v>
      </c>
      <c r="F93" s="323">
        <f>SUM(G56:G92)</f>
        <v>0</v>
      </c>
      <c r="G93" s="320">
        <f>SUM(G59:G92)*E93</f>
        <v>0</v>
      </c>
    </row>
    <row r="94" spans="1:7" s="221" customFormat="1" ht="12.75">
      <c r="A94" s="251"/>
      <c r="B94" s="254"/>
      <c r="C94" s="234"/>
      <c r="D94" s="243"/>
      <c r="E94" s="257"/>
      <c r="F94" s="324"/>
      <c r="G94" s="326"/>
    </row>
    <row r="95" spans="1:7" s="221" customFormat="1" ht="12.75">
      <c r="A95" s="251"/>
      <c r="B95" s="254" t="s">
        <v>336</v>
      </c>
      <c r="C95" s="234" t="s">
        <v>337</v>
      </c>
      <c r="D95" s="243" t="s">
        <v>338</v>
      </c>
      <c r="E95" s="236">
        <v>1</v>
      </c>
      <c r="F95" s="323"/>
      <c r="G95" s="320">
        <f>E95*F95</f>
        <v>0</v>
      </c>
    </row>
    <row r="96" spans="1:7" s="221" customFormat="1" ht="12.75">
      <c r="A96" s="251"/>
      <c r="B96" s="254"/>
      <c r="C96" s="234"/>
      <c r="D96" s="243"/>
      <c r="E96" s="236"/>
      <c r="F96" s="323"/>
      <c r="G96" s="320"/>
    </row>
    <row r="97" spans="1:7" s="249" customFormat="1" ht="15">
      <c r="A97" s="258"/>
      <c r="B97" s="245" t="s">
        <v>281</v>
      </c>
      <c r="C97" s="246" t="s">
        <v>339</v>
      </c>
      <c r="D97" s="247"/>
      <c r="E97" s="248"/>
      <c r="F97" s="327"/>
      <c r="G97" s="322">
        <f>SUM(G59:G96)</f>
        <v>0</v>
      </c>
    </row>
    <row r="98" spans="1:7" s="265" customFormat="1" ht="15">
      <c r="A98" s="212"/>
      <c r="B98" s="259"/>
      <c r="C98" s="260"/>
      <c r="D98" s="261"/>
      <c r="E98" s="262"/>
      <c r="F98" s="263"/>
      <c r="G98" s="264"/>
    </row>
    <row r="99" spans="1:7" s="221" customFormat="1" ht="12.75">
      <c r="A99" s="220"/>
      <c r="B99" s="266"/>
      <c r="C99" s="267"/>
      <c r="D99" s="268"/>
      <c r="E99" s="269"/>
      <c r="F99" s="270"/>
      <c r="G99" s="271"/>
    </row>
    <row r="100" spans="1:7" s="221" customFormat="1" ht="12.75">
      <c r="A100" s="220"/>
      <c r="B100" s="266"/>
      <c r="C100" s="267"/>
      <c r="D100" s="268"/>
      <c r="E100" s="269"/>
      <c r="F100" s="270"/>
      <c r="G100" s="271"/>
    </row>
    <row r="101" spans="1:7" s="253" customFormat="1" ht="15.75">
      <c r="A101" s="251"/>
      <c r="B101" s="228" t="s">
        <v>274</v>
      </c>
      <c r="C101" s="229" t="s">
        <v>340</v>
      </c>
      <c r="D101" s="228" t="s">
        <v>284</v>
      </c>
      <c r="E101" s="230" t="s">
        <v>285</v>
      </c>
      <c r="F101" s="231" t="s">
        <v>286</v>
      </c>
      <c r="G101" s="231" t="s">
        <v>287</v>
      </c>
    </row>
    <row r="102" spans="1:7" s="221" customFormat="1" ht="12.75">
      <c r="A102" s="251"/>
      <c r="B102" s="254"/>
      <c r="C102" s="234"/>
      <c r="D102" s="235"/>
      <c r="E102" s="236"/>
      <c r="F102" s="237"/>
      <c r="G102" s="238"/>
    </row>
    <row r="103" spans="1:7" s="221" customFormat="1" ht="12.75">
      <c r="A103" s="251"/>
      <c r="B103" s="222"/>
      <c r="C103" s="234" t="s">
        <v>288</v>
      </c>
      <c r="D103" s="235"/>
      <c r="E103" s="236"/>
      <c r="F103" s="237"/>
      <c r="G103" s="238"/>
    </row>
    <row r="104" spans="1:7" s="221" customFormat="1" ht="12.75">
      <c r="A104" s="251"/>
      <c r="B104" s="254"/>
      <c r="C104" s="234"/>
      <c r="D104" s="235"/>
      <c r="E104" s="236"/>
      <c r="F104" s="237"/>
      <c r="G104" s="238"/>
    </row>
    <row r="105" spans="1:7" s="221" customFormat="1" ht="12.75">
      <c r="A105" s="251"/>
      <c r="B105" s="220"/>
      <c r="C105" s="220"/>
      <c r="D105" s="235"/>
      <c r="E105" s="236"/>
      <c r="F105" s="237"/>
      <c r="G105" s="238"/>
    </row>
    <row r="106" spans="1:7" s="221" customFormat="1" ht="25.5">
      <c r="A106" s="251"/>
      <c r="B106" s="254" t="s">
        <v>289</v>
      </c>
      <c r="C106" s="234" t="s">
        <v>341</v>
      </c>
      <c r="D106" s="235" t="s">
        <v>291</v>
      </c>
      <c r="E106" s="236">
        <v>1</v>
      </c>
      <c r="F106" s="323"/>
      <c r="G106" s="320"/>
    </row>
    <row r="107" spans="1:7" s="221" customFormat="1" ht="12.75">
      <c r="A107" s="251"/>
      <c r="B107" s="254"/>
      <c r="C107" s="234" t="s">
        <v>342</v>
      </c>
      <c r="D107" s="235" t="s">
        <v>291</v>
      </c>
      <c r="E107" s="236">
        <v>1</v>
      </c>
      <c r="F107" s="323"/>
      <c r="G107" s="320"/>
    </row>
    <row r="108" spans="1:7" s="221" customFormat="1" ht="12.75">
      <c r="A108" s="251"/>
      <c r="B108" s="254"/>
      <c r="C108" s="234" t="s">
        <v>343</v>
      </c>
      <c r="D108" s="235" t="s">
        <v>291</v>
      </c>
      <c r="E108" s="236">
        <v>1</v>
      </c>
      <c r="F108" s="323"/>
      <c r="G108" s="320"/>
    </row>
    <row r="109" spans="1:7" s="221" customFormat="1" ht="12.75">
      <c r="A109" s="251"/>
      <c r="B109" s="220"/>
      <c r="C109" s="234" t="s">
        <v>344</v>
      </c>
      <c r="D109" s="235" t="s">
        <v>291</v>
      </c>
      <c r="E109" s="236">
        <v>4</v>
      </c>
      <c r="F109" s="323"/>
      <c r="G109" s="320"/>
    </row>
    <row r="110" spans="1:7" s="221" customFormat="1" ht="12.75">
      <c r="A110" s="251"/>
      <c r="B110" s="254"/>
      <c r="C110" s="234" t="s">
        <v>345</v>
      </c>
      <c r="D110" s="235" t="s">
        <v>291</v>
      </c>
      <c r="E110" s="236">
        <v>12</v>
      </c>
      <c r="F110" s="323"/>
      <c r="G110" s="320"/>
    </row>
    <row r="111" spans="1:7" s="221" customFormat="1" ht="12.75">
      <c r="A111" s="251"/>
      <c r="B111" s="254"/>
      <c r="C111" s="234" t="s">
        <v>346</v>
      </c>
      <c r="D111" s="235"/>
      <c r="E111" s="236"/>
      <c r="F111" s="323"/>
      <c r="G111" s="320"/>
    </row>
    <row r="112" spans="1:7" s="221" customFormat="1" ht="12.75">
      <c r="A112" s="251"/>
      <c r="B112" s="254"/>
      <c r="C112" s="234" t="s">
        <v>347</v>
      </c>
      <c r="D112" s="220"/>
      <c r="E112" s="220"/>
      <c r="F112" s="323"/>
      <c r="G112" s="320"/>
    </row>
    <row r="113" spans="1:7" s="221" customFormat="1" ht="12.75">
      <c r="A113" s="251"/>
      <c r="B113" s="220"/>
      <c r="C113" s="220"/>
      <c r="D113" s="235" t="s">
        <v>348</v>
      </c>
      <c r="E113" s="236">
        <v>1</v>
      </c>
      <c r="F113" s="323"/>
      <c r="G113" s="320">
        <f>E113*F113</f>
        <v>0</v>
      </c>
    </row>
    <row r="114" spans="1:7" s="221" customFormat="1" ht="12.75">
      <c r="A114" s="251"/>
      <c r="B114" s="220"/>
      <c r="C114" s="220"/>
      <c r="D114" s="235"/>
      <c r="E114" s="236"/>
      <c r="F114" s="328"/>
      <c r="G114" s="328"/>
    </row>
    <row r="115" spans="1:7" s="249" customFormat="1" ht="15">
      <c r="A115" s="258"/>
      <c r="B115" s="245" t="s">
        <v>281</v>
      </c>
      <c r="C115" s="246" t="s">
        <v>349</v>
      </c>
      <c r="D115" s="247"/>
      <c r="E115" s="248"/>
      <c r="F115" s="327"/>
      <c r="G115" s="322">
        <f>SUM(G113:G114)</f>
        <v>0</v>
      </c>
    </row>
    <row r="116" spans="1:7" s="191" customFormat="1" ht="12.75">
      <c r="A116" s="212"/>
      <c r="B116" s="272"/>
      <c r="C116" s="260"/>
      <c r="D116" s="261"/>
      <c r="E116" s="273"/>
      <c r="F116" s="274"/>
      <c r="G116" s="264"/>
    </row>
    <row r="117" spans="1:7" s="221" customFormat="1" ht="12.75">
      <c r="A117" s="220"/>
      <c r="B117" s="254"/>
      <c r="C117" s="234"/>
      <c r="D117" s="235"/>
      <c r="E117" s="236"/>
      <c r="F117" s="237"/>
      <c r="G117" s="238"/>
    </row>
    <row r="118" spans="1:7" s="253" customFormat="1" ht="15.75">
      <c r="A118" s="220"/>
      <c r="B118" s="228" t="s">
        <v>275</v>
      </c>
      <c r="C118" s="229" t="s">
        <v>350</v>
      </c>
      <c r="D118" s="228" t="s">
        <v>284</v>
      </c>
      <c r="E118" s="230" t="s">
        <v>285</v>
      </c>
      <c r="F118" s="231" t="s">
        <v>286</v>
      </c>
      <c r="G118" s="231" t="s">
        <v>287</v>
      </c>
    </row>
    <row r="119" spans="1:7" s="221" customFormat="1" ht="12.75">
      <c r="A119" s="220"/>
      <c r="B119" s="254"/>
      <c r="C119" s="234"/>
      <c r="D119" s="235"/>
      <c r="E119" s="236"/>
      <c r="F119" s="237"/>
      <c r="G119" s="238"/>
    </row>
    <row r="120" spans="1:7" s="221" customFormat="1" ht="12.75">
      <c r="A120" s="220"/>
      <c r="B120" s="222"/>
      <c r="C120" s="234" t="s">
        <v>288</v>
      </c>
      <c r="D120" s="235"/>
      <c r="E120" s="236"/>
      <c r="F120" s="237"/>
      <c r="G120" s="238"/>
    </row>
    <row r="121" spans="1:7" s="221" customFormat="1" ht="12.75">
      <c r="A121" s="220"/>
      <c r="B121" s="254"/>
      <c r="C121" s="234"/>
      <c r="D121" s="235"/>
      <c r="E121" s="236"/>
      <c r="F121" s="237"/>
      <c r="G121" s="238"/>
    </row>
    <row r="122" spans="1:7" s="221" customFormat="1" ht="12.75">
      <c r="A122" s="220"/>
      <c r="B122" s="254" t="s">
        <v>289</v>
      </c>
      <c r="C122" s="234" t="s">
        <v>351</v>
      </c>
      <c r="D122" s="235" t="s">
        <v>291</v>
      </c>
      <c r="E122" s="236">
        <v>6</v>
      </c>
      <c r="F122" s="323"/>
      <c r="G122" s="320">
        <f>E122*F122</f>
        <v>0</v>
      </c>
    </row>
    <row r="123" spans="1:7" s="221" customFormat="1" ht="12.75">
      <c r="A123" s="220"/>
      <c r="B123" s="254"/>
      <c r="C123" s="234"/>
      <c r="D123" s="235"/>
      <c r="E123" s="236"/>
      <c r="F123" s="323"/>
      <c r="G123" s="320"/>
    </row>
    <row r="124" spans="1:7" s="221" customFormat="1" ht="12.75">
      <c r="A124" s="220"/>
      <c r="B124" s="254" t="s">
        <v>292</v>
      </c>
      <c r="C124" s="234" t="s">
        <v>352</v>
      </c>
      <c r="D124" s="224"/>
      <c r="E124" s="220"/>
      <c r="F124" s="328"/>
      <c r="G124" s="320"/>
    </row>
    <row r="125" spans="1:7" s="221" customFormat="1" ht="12.75">
      <c r="A125" s="220"/>
      <c r="B125" s="254"/>
      <c r="C125" s="234" t="s">
        <v>353</v>
      </c>
      <c r="D125" s="224" t="s">
        <v>291</v>
      </c>
      <c r="E125" s="220">
        <v>1</v>
      </c>
      <c r="F125" s="323"/>
      <c r="G125" s="320">
        <f>E125*F125</f>
        <v>0</v>
      </c>
    </row>
    <row r="126" spans="1:7" s="221" customFormat="1" ht="12.75">
      <c r="A126" s="220"/>
      <c r="B126" s="254"/>
      <c r="C126" s="234"/>
      <c r="D126" s="224"/>
      <c r="E126" s="220"/>
      <c r="F126" s="324"/>
      <c r="G126" s="320"/>
    </row>
    <row r="127" spans="1:7" s="221" customFormat="1" ht="15.75">
      <c r="A127" s="220"/>
      <c r="B127" s="254" t="s">
        <v>294</v>
      </c>
      <c r="C127" s="234" t="s">
        <v>354</v>
      </c>
      <c r="D127" s="235" t="s">
        <v>307</v>
      </c>
      <c r="E127" s="236">
        <v>5</v>
      </c>
      <c r="F127" s="323"/>
      <c r="G127" s="320">
        <f>E127*F127</f>
        <v>0</v>
      </c>
    </row>
    <row r="128" spans="1:7" s="221" customFormat="1" ht="12.75">
      <c r="A128" s="220"/>
      <c r="B128" s="254"/>
      <c r="C128" s="234"/>
      <c r="D128" s="224"/>
      <c r="E128" s="220"/>
      <c r="F128" s="324"/>
      <c r="G128" s="320"/>
    </row>
    <row r="129" spans="1:7" s="221" customFormat="1" ht="15.75">
      <c r="A129" s="220"/>
      <c r="B129" s="254" t="s">
        <v>296</v>
      </c>
      <c r="C129" s="234" t="s">
        <v>355</v>
      </c>
      <c r="D129" s="235" t="s">
        <v>307</v>
      </c>
      <c r="E129" s="236">
        <v>32</v>
      </c>
      <c r="F129" s="323"/>
      <c r="G129" s="320">
        <f>E129*F129</f>
        <v>0</v>
      </c>
    </row>
    <row r="130" spans="1:7" s="221" customFormat="1" ht="12.75">
      <c r="A130" s="220"/>
      <c r="B130" s="254"/>
      <c r="C130" s="234"/>
      <c r="D130" s="224"/>
      <c r="E130" s="220"/>
      <c r="F130" s="324"/>
      <c r="G130" s="320"/>
    </row>
    <row r="131" spans="1:7" s="221" customFormat="1" ht="15.75">
      <c r="A131" s="220"/>
      <c r="B131" s="254" t="s">
        <v>298</v>
      </c>
      <c r="C131" s="234" t="s">
        <v>356</v>
      </c>
      <c r="D131" s="235" t="s">
        <v>307</v>
      </c>
      <c r="E131" s="236">
        <v>120</v>
      </c>
      <c r="F131" s="323"/>
      <c r="G131" s="320">
        <f>E131*F131</f>
        <v>0</v>
      </c>
    </row>
    <row r="132" spans="1:7" s="221" customFormat="1" ht="12.75">
      <c r="A132" s="220"/>
      <c r="B132" s="254"/>
      <c r="C132" s="234"/>
      <c r="D132" s="224"/>
      <c r="E132" s="220"/>
      <c r="F132" s="324"/>
      <c r="G132" s="320"/>
    </row>
    <row r="133" spans="1:7" s="221" customFormat="1" ht="12.75">
      <c r="A133" s="220"/>
      <c r="B133" s="254" t="s">
        <v>300</v>
      </c>
      <c r="C133" s="234" t="s">
        <v>357</v>
      </c>
      <c r="D133" s="235" t="s">
        <v>291</v>
      </c>
      <c r="E133" s="236">
        <v>4</v>
      </c>
      <c r="F133" s="323"/>
      <c r="G133" s="320">
        <f>E133*F133</f>
        <v>0</v>
      </c>
    </row>
    <row r="134" spans="1:7" s="221" customFormat="1" ht="12.75">
      <c r="A134" s="220"/>
      <c r="B134" s="254"/>
      <c r="C134" s="234"/>
      <c r="D134" s="224"/>
      <c r="E134" s="220"/>
      <c r="F134" s="324"/>
      <c r="G134" s="320"/>
    </row>
    <row r="135" spans="1:7" s="221" customFormat="1" ht="12.75">
      <c r="A135" s="220"/>
      <c r="B135" s="254" t="s">
        <v>302</v>
      </c>
      <c r="C135" s="234" t="s">
        <v>358</v>
      </c>
      <c r="D135" s="235" t="s">
        <v>291</v>
      </c>
      <c r="E135" s="236">
        <v>2</v>
      </c>
      <c r="F135" s="323"/>
      <c r="G135" s="320">
        <f>E135*F135</f>
        <v>0</v>
      </c>
    </row>
    <row r="136" spans="1:7" s="221" customFormat="1" ht="12.75">
      <c r="A136" s="220"/>
      <c r="B136" s="254"/>
      <c r="C136" s="234"/>
      <c r="D136" s="224"/>
      <c r="E136" s="220"/>
      <c r="F136" s="324"/>
      <c r="G136" s="320"/>
    </row>
    <row r="137" spans="1:7" s="221" customFormat="1" ht="12.75">
      <c r="A137" s="220"/>
      <c r="B137" s="254" t="s">
        <v>314</v>
      </c>
      <c r="C137" s="234" t="s">
        <v>359</v>
      </c>
      <c r="D137" s="235" t="s">
        <v>291</v>
      </c>
      <c r="E137" s="236">
        <v>20</v>
      </c>
      <c r="F137" s="323"/>
      <c r="G137" s="320">
        <f>E137*F137</f>
        <v>0</v>
      </c>
    </row>
    <row r="138" spans="1:7" s="221" customFormat="1" ht="12.75">
      <c r="A138" s="220"/>
      <c r="B138" s="254"/>
      <c r="C138" s="234"/>
      <c r="D138" s="235"/>
      <c r="E138" s="236"/>
      <c r="F138" s="323"/>
      <c r="G138" s="320"/>
    </row>
    <row r="139" spans="1:7" s="221" customFormat="1" ht="12.75">
      <c r="A139" s="220"/>
      <c r="B139" s="254" t="s">
        <v>316</v>
      </c>
      <c r="C139" s="234" t="s">
        <v>303</v>
      </c>
      <c r="D139" s="243" t="s">
        <v>304</v>
      </c>
      <c r="E139" s="244">
        <v>0.07</v>
      </c>
      <c r="F139" s="329">
        <f>SUM(G119:G138)</f>
        <v>0</v>
      </c>
      <c r="G139" s="320">
        <f>E139*F139</f>
        <v>0</v>
      </c>
    </row>
    <row r="140" spans="1:7" s="221" customFormat="1" ht="12.75">
      <c r="A140" s="220"/>
      <c r="B140" s="254"/>
      <c r="C140" s="234"/>
      <c r="D140" s="224"/>
      <c r="E140" s="220"/>
      <c r="F140" s="324"/>
      <c r="G140" s="326"/>
    </row>
    <row r="141" spans="1:7" s="221" customFormat="1" ht="12.75">
      <c r="A141" s="220"/>
      <c r="B141" s="254" t="s">
        <v>318</v>
      </c>
      <c r="C141" s="234" t="s">
        <v>360</v>
      </c>
      <c r="D141" s="235" t="s">
        <v>338</v>
      </c>
      <c r="E141" s="236">
        <v>1</v>
      </c>
      <c r="F141" s="323"/>
      <c r="G141" s="320">
        <f>E141*F141</f>
        <v>0</v>
      </c>
    </row>
    <row r="142" spans="1:7" s="221" customFormat="1" ht="12.75">
      <c r="A142" s="220"/>
      <c r="B142" s="254"/>
      <c r="C142" s="234"/>
      <c r="D142" s="224"/>
      <c r="E142" s="220"/>
      <c r="F142" s="324"/>
      <c r="G142" s="326"/>
    </row>
    <row r="143" spans="1:7" s="249" customFormat="1" ht="15">
      <c r="A143" s="258"/>
      <c r="B143" s="245" t="s">
        <v>281</v>
      </c>
      <c r="C143" s="246" t="s">
        <v>361</v>
      </c>
      <c r="D143" s="247"/>
      <c r="E143" s="248"/>
      <c r="F143" s="327"/>
      <c r="G143" s="322">
        <f>SUM(G122:G141)</f>
        <v>0</v>
      </c>
    </row>
    <row r="144" spans="1:7" s="221" customFormat="1" ht="12.75">
      <c r="A144" s="220"/>
      <c r="B144" s="266"/>
      <c r="C144" s="267"/>
      <c r="D144" s="268"/>
      <c r="E144" s="269"/>
      <c r="F144" s="270"/>
      <c r="G144" s="271"/>
    </row>
    <row r="145" spans="1:7" s="221" customFormat="1" ht="12.75">
      <c r="A145" s="220"/>
      <c r="B145" s="254"/>
      <c r="C145" s="234"/>
      <c r="D145" s="235"/>
      <c r="E145" s="236"/>
      <c r="F145" s="237"/>
      <c r="G145" s="238"/>
    </row>
    <row r="146" spans="1:7" s="278" customFormat="1" ht="15.75">
      <c r="A146" s="275"/>
      <c r="B146" s="228" t="s">
        <v>276</v>
      </c>
      <c r="C146" s="229" t="s">
        <v>277</v>
      </c>
      <c r="D146" s="228" t="s">
        <v>284</v>
      </c>
      <c r="E146" s="276" t="s">
        <v>285</v>
      </c>
      <c r="F146" s="277" t="s">
        <v>286</v>
      </c>
      <c r="G146" s="277" t="s">
        <v>287</v>
      </c>
    </row>
    <row r="147" spans="1:7" ht="12.75">
      <c r="A147" s="275"/>
      <c r="B147" s="279"/>
      <c r="C147" s="229"/>
      <c r="D147" s="280"/>
      <c r="E147" s="254"/>
      <c r="F147" s="281"/>
      <c r="G147" s="282"/>
    </row>
    <row r="148" spans="1:7" ht="12.75">
      <c r="A148" s="275"/>
      <c r="B148" s="279"/>
      <c r="C148" s="283"/>
      <c r="D148" s="280"/>
      <c r="E148" s="279"/>
      <c r="F148" s="284"/>
      <c r="G148" s="282"/>
    </row>
    <row r="149" spans="1:7" ht="12.75">
      <c r="A149" s="275"/>
      <c r="B149" s="182" t="s">
        <v>289</v>
      </c>
      <c r="C149" s="169" t="s">
        <v>362</v>
      </c>
      <c r="D149" s="280" t="s">
        <v>307</v>
      </c>
      <c r="E149" s="254">
        <v>65</v>
      </c>
      <c r="F149" s="323"/>
      <c r="G149" s="320">
        <f>E149*F149</f>
        <v>0</v>
      </c>
    </row>
    <row r="150" spans="1:7" ht="12.75">
      <c r="A150" s="275"/>
      <c r="B150" s="182"/>
      <c r="C150" s="169"/>
      <c r="D150" s="280"/>
      <c r="E150" s="254"/>
      <c r="F150" s="331"/>
      <c r="G150" s="332"/>
    </row>
    <row r="151" spans="1:7" ht="12.75">
      <c r="A151" s="275"/>
      <c r="B151" s="182" t="s">
        <v>292</v>
      </c>
      <c r="C151" s="169" t="s">
        <v>363</v>
      </c>
      <c r="D151" s="280" t="s">
        <v>307</v>
      </c>
      <c r="E151" s="254">
        <v>50</v>
      </c>
      <c r="F151" s="323"/>
      <c r="G151" s="320">
        <f>E151*F151</f>
        <v>0</v>
      </c>
    </row>
    <row r="152" spans="1:7" ht="12.75">
      <c r="A152" s="275"/>
      <c r="B152" s="182"/>
      <c r="C152" s="169"/>
      <c r="D152" s="280"/>
      <c r="E152" s="254"/>
      <c r="F152" s="331"/>
      <c r="G152" s="332"/>
    </row>
    <row r="153" spans="1:7" ht="12.75">
      <c r="A153" s="275"/>
      <c r="B153" s="182" t="s">
        <v>294</v>
      </c>
      <c r="C153" s="169" t="s">
        <v>364</v>
      </c>
      <c r="D153" s="280" t="s">
        <v>291</v>
      </c>
      <c r="E153" s="254">
        <v>33</v>
      </c>
      <c r="F153" s="323"/>
      <c r="G153" s="320">
        <f>E153*F153</f>
        <v>0</v>
      </c>
    </row>
    <row r="154" spans="1:7" ht="12.75">
      <c r="A154" s="275"/>
      <c r="B154" s="182"/>
      <c r="C154" s="169"/>
      <c r="D154" s="280"/>
      <c r="E154" s="254"/>
      <c r="F154" s="331"/>
      <c r="G154" s="332"/>
    </row>
    <row r="155" spans="1:7" ht="12.75">
      <c r="A155" s="275"/>
      <c r="B155" s="182" t="s">
        <v>296</v>
      </c>
      <c r="C155" s="169" t="s">
        <v>365</v>
      </c>
      <c r="D155" s="280" t="s">
        <v>291</v>
      </c>
      <c r="E155" s="254">
        <v>12</v>
      </c>
      <c r="F155" s="323"/>
      <c r="G155" s="320">
        <f>E155*F155</f>
        <v>0</v>
      </c>
    </row>
    <row r="156" spans="1:7" ht="12.75">
      <c r="A156" s="275"/>
      <c r="B156" s="182"/>
      <c r="C156" s="169"/>
      <c r="D156" s="280"/>
      <c r="E156" s="254"/>
      <c r="F156" s="331"/>
      <c r="G156" s="332"/>
    </row>
    <row r="157" spans="1:7" ht="12.75">
      <c r="A157" s="275"/>
      <c r="B157" s="182" t="s">
        <v>298</v>
      </c>
      <c r="C157" s="169" t="s">
        <v>366</v>
      </c>
      <c r="D157" s="280" t="s">
        <v>291</v>
      </c>
      <c r="E157" s="254">
        <v>4</v>
      </c>
      <c r="F157" s="323"/>
      <c r="G157" s="320">
        <f>E157*F157</f>
        <v>0</v>
      </c>
    </row>
    <row r="158" spans="1:7" ht="12.75">
      <c r="A158" s="275"/>
      <c r="B158" s="182"/>
      <c r="C158" s="169"/>
      <c r="D158" s="280"/>
      <c r="E158" s="254"/>
      <c r="F158" s="331"/>
      <c r="G158" s="332"/>
    </row>
    <row r="159" spans="1:7" ht="12.75">
      <c r="A159" s="275"/>
      <c r="B159" s="182" t="s">
        <v>300</v>
      </c>
      <c r="C159" s="169" t="s">
        <v>367</v>
      </c>
      <c r="D159" s="280" t="s">
        <v>291</v>
      </c>
      <c r="E159" s="254">
        <v>14</v>
      </c>
      <c r="F159" s="323"/>
      <c r="G159" s="320">
        <f>E159*F159</f>
        <v>0</v>
      </c>
    </row>
    <row r="160" spans="1:7" ht="12.75">
      <c r="A160" s="275"/>
      <c r="B160" s="182"/>
      <c r="C160" s="169"/>
      <c r="D160" s="280"/>
      <c r="E160" s="254"/>
      <c r="F160" s="331"/>
      <c r="G160" s="332"/>
    </row>
    <row r="161" spans="1:7" ht="12.75">
      <c r="A161" s="275"/>
      <c r="B161" s="182" t="s">
        <v>302</v>
      </c>
      <c r="C161" s="169" t="s">
        <v>368</v>
      </c>
      <c r="D161" s="280" t="s">
        <v>291</v>
      </c>
      <c r="E161" s="254">
        <v>4</v>
      </c>
      <c r="F161" s="323"/>
      <c r="G161" s="320">
        <f>E161*F161</f>
        <v>0</v>
      </c>
    </row>
    <row r="162" spans="1:7" ht="12.75">
      <c r="A162" s="275"/>
      <c r="B162" s="182"/>
      <c r="C162" s="169"/>
      <c r="D162" s="280"/>
      <c r="E162" s="254"/>
      <c r="F162" s="331"/>
      <c r="G162" s="332"/>
    </row>
    <row r="163" spans="1:7" ht="12.75">
      <c r="A163" s="275"/>
      <c r="B163" s="182" t="s">
        <v>314</v>
      </c>
      <c r="C163" s="169" t="s">
        <v>369</v>
      </c>
      <c r="D163" s="280" t="s">
        <v>291</v>
      </c>
      <c r="E163" s="254">
        <v>2</v>
      </c>
      <c r="F163" s="323"/>
      <c r="G163" s="320">
        <f>E163*F163</f>
        <v>0</v>
      </c>
    </row>
    <row r="164" spans="1:7" ht="12.75">
      <c r="A164" s="275"/>
      <c r="B164" s="182"/>
      <c r="C164" s="169"/>
      <c r="D164" s="280"/>
      <c r="E164" s="254"/>
      <c r="F164" s="331"/>
      <c r="G164" s="332"/>
    </row>
    <row r="165" spans="1:7" ht="12.75">
      <c r="A165" s="275"/>
      <c r="B165" s="182" t="s">
        <v>316</v>
      </c>
      <c r="C165" s="169" t="s">
        <v>370</v>
      </c>
      <c r="D165" s="280" t="s">
        <v>291</v>
      </c>
      <c r="E165" s="254">
        <v>4</v>
      </c>
      <c r="F165" s="323"/>
      <c r="G165" s="320">
        <f>E165*F165</f>
        <v>0</v>
      </c>
    </row>
    <row r="166" spans="1:7" ht="12.75">
      <c r="A166" s="275"/>
      <c r="B166" s="285"/>
      <c r="C166" s="165"/>
      <c r="D166" s="280"/>
      <c r="E166" s="254"/>
      <c r="F166" s="331"/>
      <c r="G166" s="332"/>
    </row>
    <row r="167" spans="1:7" ht="12.75">
      <c r="A167" s="275"/>
      <c r="B167" s="254" t="s">
        <v>318</v>
      </c>
      <c r="C167" s="234" t="s">
        <v>359</v>
      </c>
      <c r="D167" s="280" t="s">
        <v>291</v>
      </c>
      <c r="E167" s="254">
        <v>6</v>
      </c>
      <c r="F167" s="323"/>
      <c r="G167" s="320">
        <f>E167*F167</f>
        <v>0</v>
      </c>
    </row>
    <row r="168" spans="1:7" ht="12.75">
      <c r="A168" s="275"/>
      <c r="B168" s="279"/>
      <c r="C168" s="283"/>
      <c r="D168" s="280"/>
      <c r="E168" s="254"/>
      <c r="F168" s="331"/>
      <c r="G168" s="333"/>
    </row>
    <row r="169" spans="1:7" ht="12.75">
      <c r="A169" s="275"/>
      <c r="B169" s="254" t="s">
        <v>320</v>
      </c>
      <c r="C169" s="234" t="s">
        <v>303</v>
      </c>
      <c r="D169" s="280" t="s">
        <v>304</v>
      </c>
      <c r="E169" s="287">
        <v>0.05</v>
      </c>
      <c r="F169" s="332">
        <f>SUM(G148:G167)</f>
        <v>0</v>
      </c>
      <c r="G169" s="332">
        <f>SUM(G149:G168)*E169</f>
        <v>0</v>
      </c>
    </row>
    <row r="170" spans="1:7" ht="12.75">
      <c r="A170" s="275"/>
      <c r="B170" s="254"/>
      <c r="C170" s="234"/>
      <c r="D170" s="280"/>
      <c r="E170" s="254"/>
      <c r="F170" s="334"/>
      <c r="G170" s="321"/>
    </row>
    <row r="171" spans="1:7" ht="12.75">
      <c r="A171" s="275"/>
      <c r="B171" s="254" t="s">
        <v>322</v>
      </c>
      <c r="C171" s="234" t="s">
        <v>360</v>
      </c>
      <c r="D171" s="280" t="s">
        <v>338</v>
      </c>
      <c r="E171" s="254">
        <v>1</v>
      </c>
      <c r="F171" s="323"/>
      <c r="G171" s="320">
        <f>E171*F171</f>
        <v>0</v>
      </c>
    </row>
    <row r="172" spans="1:7" s="292" customFormat="1" ht="12.75">
      <c r="A172" s="288"/>
      <c r="B172" s="289"/>
      <c r="C172" s="290"/>
      <c r="D172" s="280"/>
      <c r="E172" s="291"/>
      <c r="F172" s="335"/>
      <c r="G172" s="335"/>
    </row>
    <row r="173" spans="1:7" s="221" customFormat="1" ht="12.75">
      <c r="A173" s="220"/>
      <c r="B173" s="254"/>
      <c r="C173" s="234"/>
      <c r="D173" s="235"/>
      <c r="E173" s="236"/>
      <c r="F173" s="323"/>
      <c r="G173" s="320"/>
    </row>
    <row r="174" spans="1:7" s="295" customFormat="1" ht="15">
      <c r="A174" s="275"/>
      <c r="B174" s="245"/>
      <c r="C174" s="246" t="s">
        <v>371</v>
      </c>
      <c r="D174" s="293"/>
      <c r="E174" s="294"/>
      <c r="F174" s="336"/>
      <c r="G174" s="337">
        <f>SUM(G149:G173)</f>
        <v>0</v>
      </c>
    </row>
    <row r="175" spans="1:7" s="301" customFormat="1" ht="15">
      <c r="A175" s="296"/>
      <c r="B175" s="259"/>
      <c r="C175" s="260"/>
      <c r="D175" s="297"/>
      <c r="E175" s="298"/>
      <c r="F175" s="299"/>
      <c r="G175" s="300"/>
    </row>
    <row r="176" spans="1:7" s="221" customFormat="1" ht="12.75">
      <c r="A176" s="220"/>
      <c r="B176" s="302"/>
      <c r="C176" s="260"/>
      <c r="D176" s="261"/>
      <c r="E176" s="273"/>
      <c r="F176" s="274"/>
      <c r="G176" s="264"/>
    </row>
    <row r="177" spans="1:7" s="221" customFormat="1" ht="12.75">
      <c r="A177" s="220"/>
      <c r="B177" s="233" t="s">
        <v>279</v>
      </c>
      <c r="C177" s="234" t="s">
        <v>280</v>
      </c>
      <c r="D177" s="228" t="s">
        <v>284</v>
      </c>
      <c r="E177" s="230" t="s">
        <v>285</v>
      </c>
      <c r="F177" s="231" t="s">
        <v>286</v>
      </c>
      <c r="G177" s="231" t="s">
        <v>287</v>
      </c>
    </row>
    <row r="178" spans="1:7" s="221" customFormat="1" ht="12.75">
      <c r="A178" s="220"/>
      <c r="B178" s="303"/>
      <c r="C178" s="283"/>
      <c r="D178" s="228"/>
      <c r="E178" s="230"/>
      <c r="F178" s="231"/>
      <c r="G178" s="231"/>
    </row>
    <row r="179" spans="1:7" s="221" customFormat="1" ht="12.75">
      <c r="A179" s="220"/>
      <c r="B179" s="175"/>
      <c r="C179" s="234" t="s">
        <v>372</v>
      </c>
      <c r="D179" s="231"/>
      <c r="E179" s="231"/>
      <c r="F179" s="231"/>
      <c r="G179" s="231"/>
    </row>
    <row r="180" spans="1:7" s="221" customFormat="1" ht="12.75">
      <c r="A180" s="220"/>
      <c r="B180" s="175"/>
      <c r="C180" s="304"/>
      <c r="D180" s="231"/>
      <c r="E180" s="231"/>
      <c r="F180" s="231"/>
      <c r="G180" s="231"/>
    </row>
    <row r="181" spans="1:7" s="221" customFormat="1" ht="12.75">
      <c r="A181" s="220"/>
      <c r="B181" s="175"/>
      <c r="C181" s="304" t="s">
        <v>373</v>
      </c>
      <c r="D181" s="231"/>
      <c r="E181" s="231"/>
      <c r="F181" s="231"/>
      <c r="G181" s="231"/>
    </row>
    <row r="182" spans="1:7" s="221" customFormat="1" ht="12.75">
      <c r="A182" s="220"/>
      <c r="B182" s="175"/>
      <c r="C182" s="304"/>
      <c r="D182" s="231"/>
      <c r="E182" s="231"/>
      <c r="F182" s="231"/>
      <c r="G182" s="231"/>
    </row>
    <row r="183" spans="1:7" s="221" customFormat="1" ht="12.75">
      <c r="A183" s="220"/>
      <c r="B183" s="175" t="s">
        <v>289</v>
      </c>
      <c r="C183" s="304" t="s">
        <v>374</v>
      </c>
      <c r="D183" s="305" t="s">
        <v>307</v>
      </c>
      <c r="E183" s="306">
        <v>12</v>
      </c>
      <c r="F183" s="323"/>
      <c r="G183" s="320">
        <f>E183*F183</f>
        <v>0</v>
      </c>
    </row>
    <row r="184" spans="1:7" s="221" customFormat="1" ht="12.75">
      <c r="A184" s="220"/>
      <c r="B184" s="175"/>
      <c r="C184" s="304"/>
      <c r="D184" s="305"/>
      <c r="E184" s="306"/>
      <c r="F184" s="338"/>
      <c r="G184" s="338"/>
    </row>
    <row r="185" spans="1:7" s="221" customFormat="1" ht="12.75">
      <c r="A185" s="220"/>
      <c r="B185" s="175" t="s">
        <v>292</v>
      </c>
      <c r="C185" s="304" t="s">
        <v>375</v>
      </c>
      <c r="D185" s="305" t="s">
        <v>307</v>
      </c>
      <c r="E185" s="306">
        <v>12</v>
      </c>
      <c r="F185" s="323"/>
      <c r="G185" s="320">
        <f>E185*F185</f>
        <v>0</v>
      </c>
    </row>
    <row r="186" spans="1:7" s="221" customFormat="1" ht="12.75">
      <c r="A186" s="220"/>
      <c r="B186" s="175"/>
      <c r="C186" s="304"/>
      <c r="D186" s="231"/>
      <c r="E186" s="231"/>
      <c r="F186" s="339"/>
      <c r="G186" s="338"/>
    </row>
    <row r="187" spans="1:7" s="221" customFormat="1" ht="21" customHeight="1">
      <c r="A187" s="220"/>
      <c r="B187" s="307" t="s">
        <v>294</v>
      </c>
      <c r="C187" s="308" t="s">
        <v>376</v>
      </c>
      <c r="D187" s="231"/>
      <c r="E187" s="231"/>
      <c r="F187" s="338"/>
      <c r="G187" s="338"/>
    </row>
    <row r="188" spans="1:7" s="221" customFormat="1" ht="25.5">
      <c r="A188" s="220"/>
      <c r="B188" s="307"/>
      <c r="C188" s="308" t="s">
        <v>377</v>
      </c>
      <c r="D188" s="231"/>
      <c r="E188" s="231"/>
      <c r="F188" s="338"/>
      <c r="G188" s="338"/>
    </row>
    <row r="189" spans="1:7" s="221" customFormat="1" ht="12.75">
      <c r="A189" s="220"/>
      <c r="B189" s="307"/>
      <c r="C189" s="308"/>
      <c r="D189" s="305" t="s">
        <v>307</v>
      </c>
      <c r="E189" s="306">
        <v>12</v>
      </c>
      <c r="F189" s="323"/>
      <c r="G189" s="320">
        <f>E189*F189</f>
        <v>0</v>
      </c>
    </row>
    <row r="190" spans="1:7" s="221" customFormat="1" ht="12.75">
      <c r="A190" s="220"/>
      <c r="B190" s="309"/>
      <c r="C190" s="310"/>
      <c r="D190" s="220"/>
      <c r="E190" s="220"/>
      <c r="F190" s="338"/>
      <c r="G190" s="338"/>
    </row>
    <row r="191" spans="1:7" s="221" customFormat="1" ht="12.75">
      <c r="A191" s="220"/>
      <c r="B191" s="307" t="s">
        <v>296</v>
      </c>
      <c r="C191" s="234" t="s">
        <v>378</v>
      </c>
      <c r="D191" s="311" t="s">
        <v>304</v>
      </c>
      <c r="E191" s="312">
        <v>0.05</v>
      </c>
      <c r="F191" s="338">
        <f>SUM(G179:G190)</f>
        <v>0</v>
      </c>
      <c r="G191" s="338">
        <f>SUM(G180:G190)*5%</f>
        <v>0</v>
      </c>
    </row>
    <row r="192" spans="1:7" s="221" customFormat="1" ht="12.75">
      <c r="A192" s="220"/>
      <c r="B192" s="175"/>
      <c r="C192" s="304"/>
      <c r="D192" s="305"/>
      <c r="E192" s="306"/>
      <c r="F192" s="338"/>
      <c r="G192" s="338"/>
    </row>
    <row r="193" spans="1:7" s="295" customFormat="1" ht="15">
      <c r="A193" s="275"/>
      <c r="B193" s="245"/>
      <c r="C193" s="246" t="s">
        <v>379</v>
      </c>
      <c r="D193" s="293"/>
      <c r="E193" s="294"/>
      <c r="F193" s="336"/>
      <c r="G193" s="337">
        <f>SUM(G182:G192)</f>
        <v>0</v>
      </c>
    </row>
    <row r="194" spans="1:7" s="221" customFormat="1" ht="15" customHeight="1">
      <c r="A194" s="220"/>
      <c r="B194" s="175"/>
      <c r="C194" s="234"/>
      <c r="D194" s="305"/>
      <c r="E194" s="306"/>
      <c r="F194" s="220"/>
      <c r="G194" s="313"/>
    </row>
  </sheetData>
  <mergeCells count="1">
    <mergeCell ref="C7:G7"/>
  </mergeCells>
  <printOptions/>
  <pageMargins left="0.984251968503937" right="0.1968503937007874" top="0.984251968503937" bottom="0.984251968503937"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List4"/>
  <dimension ref="A1:L16"/>
  <sheetViews>
    <sheetView zoomScalePageLayoutView="0" workbookViewId="0" topLeftCell="B2">
      <selection activeCell="J12" sqref="J12"/>
    </sheetView>
  </sheetViews>
  <sheetFormatPr defaultColWidth="9.00390625" defaultRowHeight="12.75"/>
  <cols>
    <col min="1" max="1" width="5.75390625" style="32" hidden="1" customWidth="1"/>
    <col min="2" max="2" width="5.00390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4.25" customHeight="1" hidden="1">
      <c r="B1" s="34" t="s">
        <v>29</v>
      </c>
      <c r="C1" s="32" t="s">
        <v>47</v>
      </c>
      <c r="J1" s="35"/>
      <c r="L1" s="36">
        <f>SUM(L6:L468)</f>
        <v>0</v>
      </c>
    </row>
    <row r="2" spans="11:12" ht="15.75" customHeight="1">
      <c r="K2" s="40"/>
      <c r="L2" s="38"/>
    </row>
    <row r="3" spans="1:12" s="1" customFormat="1" ht="18.75" customHeight="1">
      <c r="A3" s="28" t="s">
        <v>47</v>
      </c>
      <c r="B3" s="141" t="s">
        <v>38</v>
      </c>
      <c r="C3" s="1" t="s">
        <v>121</v>
      </c>
      <c r="J3" s="23" t="s">
        <v>48</v>
      </c>
      <c r="K3" s="21"/>
      <c r="L3" s="31" t="s">
        <v>79</v>
      </c>
    </row>
    <row r="4" spans="1:12" ht="12.75" customHeight="1">
      <c r="A4" s="32">
        <v>0</v>
      </c>
      <c r="B4" s="41"/>
      <c r="C4" s="42"/>
      <c r="K4" s="40"/>
      <c r="L4" s="38"/>
    </row>
    <row r="5" spans="2:12" ht="12.75" customHeight="1">
      <c r="B5" s="41"/>
      <c r="C5" s="42"/>
      <c r="K5" s="40"/>
      <c r="L5" s="38"/>
    </row>
    <row r="6" spans="1:3" ht="12.75">
      <c r="A6" s="32">
        <f>IF(C6=0,0,1)</f>
        <v>1</v>
      </c>
      <c r="B6" s="37">
        <f>SUM($A$4:A6)*A6</f>
        <v>1</v>
      </c>
      <c r="C6" s="44" t="s">
        <v>93</v>
      </c>
    </row>
    <row r="7" spans="3:10" ht="26.25" customHeight="1">
      <c r="C7" s="444" t="s">
        <v>244</v>
      </c>
      <c r="D7" s="444"/>
      <c r="E7" s="444"/>
      <c r="F7" s="444"/>
      <c r="G7" s="444"/>
      <c r="H7" s="444"/>
      <c r="I7" s="22"/>
      <c r="J7" s="24"/>
    </row>
    <row r="8" spans="5:12" ht="12.75">
      <c r="E8" s="38" t="s">
        <v>53</v>
      </c>
      <c r="F8" s="38" t="s">
        <v>27</v>
      </c>
      <c r="G8" s="45">
        <v>1</v>
      </c>
      <c r="J8" s="43"/>
      <c r="L8" s="40">
        <f>G8*J8</f>
        <v>0</v>
      </c>
    </row>
    <row r="9" spans="7:10" ht="12.75">
      <c r="G9" s="45"/>
      <c r="J9" s="43"/>
    </row>
    <row r="10" spans="1:3" ht="12.75">
      <c r="A10" s="32">
        <f>IF(C10=0,0,1)</f>
        <v>1</v>
      </c>
      <c r="B10" s="37">
        <f>SUM($A$4:A10)*A10</f>
        <v>2</v>
      </c>
      <c r="C10" s="44" t="s">
        <v>119</v>
      </c>
    </row>
    <row r="11" spans="3:10" ht="26.25" customHeight="1">
      <c r="C11" s="444" t="s">
        <v>120</v>
      </c>
      <c r="D11" s="444"/>
      <c r="E11" s="444"/>
      <c r="F11" s="444"/>
      <c r="G11" s="444"/>
      <c r="H11" s="444"/>
      <c r="I11" s="22"/>
      <c r="J11" s="24"/>
    </row>
    <row r="12" spans="5:12" ht="12.75">
      <c r="E12" s="38" t="s">
        <v>53</v>
      </c>
      <c r="F12" s="38" t="s">
        <v>27</v>
      </c>
      <c r="G12" s="45">
        <v>5</v>
      </c>
      <c r="J12" s="43"/>
      <c r="L12" s="40">
        <f>G12*J12</f>
        <v>0</v>
      </c>
    </row>
    <row r="13" spans="2:10" ht="12.75">
      <c r="B13" s="62"/>
      <c r="G13" s="45"/>
      <c r="J13" s="43"/>
    </row>
    <row r="14" spans="1:12" s="47" customFormat="1" ht="18.75" customHeight="1">
      <c r="A14" s="46" t="s">
        <v>47</v>
      </c>
      <c r="B14" s="142"/>
      <c r="C14" s="47" t="s">
        <v>122</v>
      </c>
      <c r="G14" s="143">
        <f>SUM(L6:L468)</f>
        <v>0</v>
      </c>
      <c r="J14" s="48"/>
      <c r="K14" s="49"/>
      <c r="L14" s="50"/>
    </row>
    <row r="15" spans="1:3" ht="12.75">
      <c r="A15" s="32">
        <f>IF(C15=0,0,1)</f>
        <v>0</v>
      </c>
      <c r="B15" s="62"/>
      <c r="C15" s="44"/>
    </row>
    <row r="16" ht="12.75">
      <c r="B16" s="62"/>
    </row>
    <row r="40" ht="12.75"/>
    <row r="41" ht="12.75"/>
    <row r="42" ht="12.75"/>
    <row r="43" ht="12.75"/>
    <row r="44" ht="12.75"/>
    <row r="45" ht="12.75"/>
    <row r="46" ht="12.75"/>
    <row r="47" ht="12.75"/>
  </sheetData>
  <sheetProtection/>
  <mergeCells count="2">
    <mergeCell ref="C7:H7"/>
    <mergeCell ref="C11:H11"/>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4.xml><?xml version="1.0" encoding="utf-8"?>
<worksheet xmlns="http://schemas.openxmlformats.org/spreadsheetml/2006/main" xmlns:r="http://schemas.openxmlformats.org/officeDocument/2006/relationships">
  <sheetPr codeName="List3"/>
  <dimension ref="A1:L28"/>
  <sheetViews>
    <sheetView zoomScalePageLayoutView="0" workbookViewId="0" topLeftCell="B2">
      <selection activeCell="J24" sqref="J24"/>
    </sheetView>
  </sheetViews>
  <sheetFormatPr defaultColWidth="9.00390625" defaultRowHeight="12.75"/>
  <cols>
    <col min="1" max="1" width="5.75390625" style="32" hidden="1" customWidth="1"/>
    <col min="2" max="2" width="4.75390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4.25" customHeight="1" hidden="1">
      <c r="B1" s="34" t="s">
        <v>29</v>
      </c>
      <c r="C1" s="32" t="s">
        <v>47</v>
      </c>
      <c r="J1" s="35"/>
      <c r="L1" s="36">
        <f>SUM(L6:L480)</f>
        <v>0</v>
      </c>
    </row>
    <row r="2" spans="2:12" ht="15.75" customHeight="1">
      <c r="B2" s="62"/>
      <c r="C2" s="63"/>
      <c r="D2" s="63"/>
      <c r="E2" s="63"/>
      <c r="F2" s="63"/>
      <c r="G2" s="63"/>
      <c r="H2" s="63"/>
      <c r="I2" s="63"/>
      <c r="J2" s="64"/>
      <c r="K2" s="65"/>
      <c r="L2" s="63"/>
    </row>
    <row r="3" spans="1:12" s="1" customFormat="1" ht="18.75" customHeight="1">
      <c r="A3" s="28" t="s">
        <v>47</v>
      </c>
      <c r="B3" s="141" t="s">
        <v>39</v>
      </c>
      <c r="C3" s="1" t="s">
        <v>36</v>
      </c>
      <c r="J3" s="23" t="s">
        <v>48</v>
      </c>
      <c r="K3" s="21"/>
      <c r="L3" s="31" t="s">
        <v>79</v>
      </c>
    </row>
    <row r="4" spans="1:12" ht="12.75" customHeight="1">
      <c r="A4" s="32">
        <v>0</v>
      </c>
      <c r="B4" s="41"/>
      <c r="C4" s="42"/>
      <c r="K4" s="40"/>
      <c r="L4" s="38"/>
    </row>
    <row r="5" spans="2:12" ht="12.75" customHeight="1">
      <c r="B5" s="41"/>
      <c r="C5" s="42"/>
      <c r="K5" s="40"/>
      <c r="L5" s="38"/>
    </row>
    <row r="6" spans="1:3" ht="12.75">
      <c r="A6" s="32">
        <f>IF(C6=0,0,1)</f>
        <v>1</v>
      </c>
      <c r="B6" s="37">
        <f>SUM($A$4:A6)*A6</f>
        <v>1</v>
      </c>
      <c r="C6" s="44" t="s">
        <v>97</v>
      </c>
    </row>
    <row r="7" spans="3:10" ht="39" customHeight="1">
      <c r="C7" s="444" t="s">
        <v>262</v>
      </c>
      <c r="D7" s="444"/>
      <c r="E7" s="444"/>
      <c r="F7" s="444"/>
      <c r="G7" s="444"/>
      <c r="H7" s="444"/>
      <c r="I7" s="22"/>
      <c r="J7" s="24"/>
    </row>
    <row r="8" spans="5:12" ht="12.75">
      <c r="E8" s="38" t="s">
        <v>28</v>
      </c>
      <c r="F8" s="38" t="s">
        <v>27</v>
      </c>
      <c r="G8" s="45">
        <v>57</v>
      </c>
      <c r="J8" s="43"/>
      <c r="L8" s="40">
        <f>G8*J8</f>
        <v>0</v>
      </c>
    </row>
    <row r="9" spans="2:12" ht="12.75">
      <c r="B9" s="62"/>
      <c r="C9" s="63"/>
      <c r="D9" s="63"/>
      <c r="E9" s="63"/>
      <c r="F9" s="63"/>
      <c r="G9" s="76"/>
      <c r="H9" s="63"/>
      <c r="I9" s="63"/>
      <c r="J9" s="77"/>
      <c r="K9" s="63"/>
      <c r="L9" s="65"/>
    </row>
    <row r="10" spans="1:3" ht="12.75">
      <c r="A10" s="32">
        <f>IF(C10=0,0,1)</f>
        <v>1</v>
      </c>
      <c r="B10" s="37">
        <f>SUM($A$4:A10)*A10</f>
        <v>2</v>
      </c>
      <c r="C10" s="44" t="s">
        <v>76</v>
      </c>
    </row>
    <row r="11" spans="3:10" ht="25.5" customHeight="1">
      <c r="C11" s="444" t="s">
        <v>104</v>
      </c>
      <c r="D11" s="444"/>
      <c r="E11" s="444"/>
      <c r="F11" s="444"/>
      <c r="G11" s="444"/>
      <c r="H11" s="444"/>
      <c r="I11" s="22"/>
      <c r="J11" s="26"/>
    </row>
    <row r="12" spans="5:12" ht="12.75">
      <c r="E12" s="38" t="s">
        <v>46</v>
      </c>
      <c r="F12" s="38" t="s">
        <v>27</v>
      </c>
      <c r="G12" s="45">
        <v>72</v>
      </c>
      <c r="J12" s="43"/>
      <c r="L12" s="40">
        <f>G12*J12</f>
        <v>0</v>
      </c>
    </row>
    <row r="13" spans="2:12" ht="12.75">
      <c r="B13" s="62"/>
      <c r="C13" s="63"/>
      <c r="D13" s="63"/>
      <c r="E13" s="63"/>
      <c r="F13" s="63"/>
      <c r="G13" s="76"/>
      <c r="H13" s="63"/>
      <c r="I13" s="63"/>
      <c r="J13" s="77"/>
      <c r="K13" s="63"/>
      <c r="L13" s="65"/>
    </row>
    <row r="14" spans="1:12" ht="12.75">
      <c r="A14" s="32">
        <f>IF(C14=0,0,1)</f>
        <v>1</v>
      </c>
      <c r="B14" s="37">
        <f>SUM($A$4:A14)*A14</f>
        <v>3</v>
      </c>
      <c r="C14" s="44" t="s">
        <v>67</v>
      </c>
      <c r="I14" s="63"/>
      <c r="J14" s="64"/>
      <c r="K14" s="63"/>
      <c r="L14" s="65"/>
    </row>
    <row r="15" spans="3:10" ht="52.5" customHeight="1">
      <c r="C15" s="444" t="s">
        <v>245</v>
      </c>
      <c r="D15" s="444"/>
      <c r="E15" s="444"/>
      <c r="F15" s="444"/>
      <c r="G15" s="444"/>
      <c r="H15" s="444"/>
      <c r="I15" s="22"/>
      <c r="J15" s="26"/>
    </row>
    <row r="16" spans="2:12" ht="12.75">
      <c r="B16" s="62"/>
      <c r="E16" s="38" t="s">
        <v>28</v>
      </c>
      <c r="F16" s="38" t="s">
        <v>27</v>
      </c>
      <c r="G16" s="45">
        <v>32</v>
      </c>
      <c r="J16" s="43"/>
      <c r="L16" s="40">
        <f>G16*J16</f>
        <v>0</v>
      </c>
    </row>
    <row r="17" spans="2:10" ht="12.75">
      <c r="B17" s="62"/>
      <c r="G17" s="45"/>
      <c r="J17" s="43"/>
    </row>
    <row r="18" spans="1:12" ht="12.75">
      <c r="A18" s="32">
        <f>IF(C18=0,0,1)</f>
        <v>1</v>
      </c>
      <c r="B18" s="37">
        <v>5</v>
      </c>
      <c r="C18" s="44" t="s">
        <v>265</v>
      </c>
      <c r="I18" s="63"/>
      <c r="J18" s="64"/>
      <c r="K18" s="63"/>
      <c r="L18" s="65"/>
    </row>
    <row r="19" spans="3:10" ht="14.25" customHeight="1">
      <c r="C19" s="444" t="s">
        <v>266</v>
      </c>
      <c r="D19" s="444"/>
      <c r="E19" s="444"/>
      <c r="F19" s="444"/>
      <c r="G19" s="444"/>
      <c r="H19" s="444"/>
      <c r="I19" s="22"/>
      <c r="J19" s="26"/>
    </row>
    <row r="20" spans="2:12" ht="12.75">
      <c r="B20" s="62"/>
      <c r="E20" s="38" t="s">
        <v>28</v>
      </c>
      <c r="F20" s="38" t="s">
        <v>27</v>
      </c>
      <c r="G20" s="45">
        <v>16</v>
      </c>
      <c r="J20" s="43"/>
      <c r="L20" s="40">
        <f>G20*J20</f>
        <v>0</v>
      </c>
    </row>
    <row r="21" spans="2:10" ht="12.75">
      <c r="B21" s="62"/>
      <c r="G21" s="45"/>
      <c r="J21" s="43"/>
    </row>
    <row r="22" spans="1:3" ht="12.75">
      <c r="A22" s="32">
        <f>IF(C22=0,0,1)</f>
        <v>1</v>
      </c>
      <c r="B22" s="37">
        <f>SUM($A$4:A22)*A22</f>
        <v>5</v>
      </c>
      <c r="C22" s="44" t="s">
        <v>74</v>
      </c>
    </row>
    <row r="23" spans="3:10" ht="26.25" customHeight="1">
      <c r="C23" s="444" t="s">
        <v>246</v>
      </c>
      <c r="D23" s="444"/>
      <c r="E23" s="444"/>
      <c r="F23" s="444"/>
      <c r="G23" s="444"/>
      <c r="H23" s="444"/>
      <c r="I23" s="22"/>
      <c r="J23" s="26"/>
    </row>
    <row r="24" spans="5:12" ht="12.75">
      <c r="E24" s="38" t="s">
        <v>52</v>
      </c>
      <c r="F24" s="38" t="s">
        <v>27</v>
      </c>
      <c r="G24" s="45">
        <v>20</v>
      </c>
      <c r="J24" s="43"/>
      <c r="L24" s="40">
        <f>G24*J24</f>
        <v>0</v>
      </c>
    </row>
    <row r="25" spans="2:10" ht="12.75">
      <c r="B25" s="62"/>
      <c r="G25" s="45"/>
      <c r="J25" s="43"/>
    </row>
    <row r="26" spans="1:12" s="47" customFormat="1" ht="18.75" customHeight="1">
      <c r="A26" s="46" t="s">
        <v>47</v>
      </c>
      <c r="B26" s="142"/>
      <c r="C26" s="47" t="s">
        <v>78</v>
      </c>
      <c r="G26" s="143">
        <f>SUM(L6:L480)</f>
        <v>0</v>
      </c>
      <c r="J26" s="48"/>
      <c r="K26" s="49"/>
      <c r="L26" s="50"/>
    </row>
    <row r="27" spans="1:3" ht="12.75">
      <c r="A27" s="32">
        <f>IF(C27=0,0,1)</f>
        <v>0</v>
      </c>
      <c r="B27" s="62"/>
      <c r="C27" s="44"/>
    </row>
    <row r="28" ht="12.75">
      <c r="B28" s="62"/>
    </row>
    <row r="44" ht="12.75"/>
    <row r="45" ht="12.75"/>
    <row r="46" ht="12.75"/>
    <row r="47" ht="12.75"/>
    <row r="48" ht="12.75"/>
    <row r="49" ht="12.75"/>
  </sheetData>
  <sheetProtection/>
  <mergeCells count="5">
    <mergeCell ref="C23:H23"/>
    <mergeCell ref="C7:H7"/>
    <mergeCell ref="C15:H15"/>
    <mergeCell ref="C11:H11"/>
    <mergeCell ref="C19:H19"/>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5.xml><?xml version="1.0" encoding="utf-8"?>
<worksheet xmlns="http://schemas.openxmlformats.org/spreadsheetml/2006/main" xmlns:r="http://schemas.openxmlformats.org/officeDocument/2006/relationships">
  <sheetPr codeName="List31"/>
  <dimension ref="A1:L30"/>
  <sheetViews>
    <sheetView zoomScalePageLayoutView="0" workbookViewId="0" topLeftCell="B2">
      <selection activeCell="J27" sqref="J27"/>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3.00390625" style="39" customWidth="1"/>
    <col min="11" max="11" width="0.74609375" style="38" customWidth="1"/>
    <col min="12" max="12" width="13.625" style="40" customWidth="1"/>
    <col min="13" max="13" width="8.125" style="38" customWidth="1"/>
    <col min="14" max="16384" width="9.125" style="38" customWidth="1"/>
  </cols>
  <sheetData>
    <row r="1" spans="2:12" s="32" customFormat="1" ht="15.75" customHeight="1" hidden="1">
      <c r="B1" s="34" t="s">
        <v>29</v>
      </c>
      <c r="C1" s="32" t="s">
        <v>47</v>
      </c>
      <c r="J1" s="35"/>
      <c r="L1" s="36">
        <f>SUM(L5:L475)</f>
        <v>0</v>
      </c>
    </row>
    <row r="2" spans="2:12" ht="15.75" customHeight="1">
      <c r="B2" s="62"/>
      <c r="C2" s="63"/>
      <c r="D2" s="63"/>
      <c r="E2" s="63"/>
      <c r="F2" s="63"/>
      <c r="G2" s="63"/>
      <c r="H2" s="63"/>
      <c r="I2" s="63"/>
      <c r="J2" s="64"/>
      <c r="K2" s="65"/>
      <c r="L2" s="63"/>
    </row>
    <row r="3" spans="1:12" s="1" customFormat="1" ht="18.75" customHeight="1">
      <c r="A3" s="28" t="s">
        <v>47</v>
      </c>
      <c r="B3" s="141" t="s">
        <v>50</v>
      </c>
      <c r="C3" s="1" t="s">
        <v>37</v>
      </c>
      <c r="J3" s="23" t="s">
        <v>48</v>
      </c>
      <c r="K3" s="21"/>
      <c r="L3" s="31" t="s">
        <v>79</v>
      </c>
    </row>
    <row r="4" spans="1:12" s="1" customFormat="1" ht="18.75" customHeight="1">
      <c r="A4" s="28"/>
      <c r="B4" s="4"/>
      <c r="C4" s="2"/>
      <c r="J4" s="23"/>
      <c r="K4" s="21"/>
      <c r="L4" s="31"/>
    </row>
    <row r="5" spans="1:3" ht="12.75">
      <c r="A5" s="32">
        <f>IF(C5=0,0,1)</f>
        <v>1</v>
      </c>
      <c r="B5" s="37">
        <f>SUM($A$5:A5)*A5</f>
        <v>1</v>
      </c>
      <c r="C5" s="44" t="s">
        <v>248</v>
      </c>
    </row>
    <row r="6" spans="3:10" ht="25.5" customHeight="1">
      <c r="C6" s="445" t="s">
        <v>247</v>
      </c>
      <c r="D6" s="445"/>
      <c r="E6" s="445"/>
      <c r="F6" s="445"/>
      <c r="G6" s="445"/>
      <c r="H6" s="445"/>
      <c r="I6" s="445"/>
      <c r="J6" s="25"/>
    </row>
    <row r="7" spans="2:12" ht="12.75">
      <c r="B7" s="62"/>
      <c r="E7" s="38" t="s">
        <v>28</v>
      </c>
      <c r="G7" s="45">
        <v>7.5</v>
      </c>
      <c r="J7" s="43"/>
      <c r="L7" s="40">
        <f>G7*J7</f>
        <v>0</v>
      </c>
    </row>
    <row r="8" spans="2:12" ht="12.75">
      <c r="B8" s="62"/>
      <c r="C8" s="63"/>
      <c r="D8" s="63"/>
      <c r="E8" s="63"/>
      <c r="F8" s="63"/>
      <c r="G8" s="76"/>
      <c r="H8" s="63"/>
      <c r="I8" s="63"/>
      <c r="J8" s="77"/>
      <c r="K8" s="63"/>
      <c r="L8" s="65"/>
    </row>
    <row r="9" spans="1:3" ht="12.75">
      <c r="A9" s="32">
        <f>IF(C9=0,0,1)</f>
        <v>1</v>
      </c>
      <c r="B9" s="37">
        <f>SUM($A$5:A9)*A9</f>
        <v>2</v>
      </c>
      <c r="C9" s="44" t="s">
        <v>251</v>
      </c>
    </row>
    <row r="10" spans="3:10" ht="25.5" customHeight="1">
      <c r="C10" s="445" t="s">
        <v>249</v>
      </c>
      <c r="D10" s="445"/>
      <c r="E10" s="445"/>
      <c r="F10" s="445"/>
      <c r="G10" s="445"/>
      <c r="H10" s="445"/>
      <c r="I10" s="445"/>
      <c r="J10" s="25"/>
    </row>
    <row r="11" spans="2:12" ht="12.75">
      <c r="B11" s="62"/>
      <c r="C11" s="63"/>
      <c r="E11" s="38" t="s">
        <v>28</v>
      </c>
      <c r="G11" s="45">
        <v>14</v>
      </c>
      <c r="J11" s="43"/>
      <c r="L11" s="40">
        <f>G11*J11</f>
        <v>0</v>
      </c>
    </row>
    <row r="12" spans="2:12" ht="12.75">
      <c r="B12" s="62"/>
      <c r="C12" s="63"/>
      <c r="D12" s="63"/>
      <c r="E12" s="63"/>
      <c r="F12" s="63"/>
      <c r="G12" s="76"/>
      <c r="H12" s="63"/>
      <c r="I12" s="63"/>
      <c r="J12" s="77"/>
      <c r="K12" s="63"/>
      <c r="L12" s="65"/>
    </row>
    <row r="13" spans="1:12" ht="12.75">
      <c r="A13" s="32">
        <f>IF(C13=0,0,1)</f>
        <v>1</v>
      </c>
      <c r="B13" s="37">
        <f>SUM($A$5:A13)*A13</f>
        <v>3</v>
      </c>
      <c r="C13" s="44" t="s">
        <v>250</v>
      </c>
      <c r="G13" s="45"/>
      <c r="K13" s="63"/>
      <c r="L13" s="65"/>
    </row>
    <row r="14" spans="3:12" ht="27" customHeight="1">
      <c r="C14" s="445" t="s">
        <v>252</v>
      </c>
      <c r="D14" s="445"/>
      <c r="E14" s="445"/>
      <c r="F14" s="445"/>
      <c r="G14" s="445"/>
      <c r="H14" s="445"/>
      <c r="I14" s="445"/>
      <c r="J14" s="26"/>
      <c r="K14" s="63"/>
      <c r="L14" s="65"/>
    </row>
    <row r="15" spans="2:12" ht="12.75">
      <c r="B15" s="62"/>
      <c r="C15" s="63"/>
      <c r="E15" s="38" t="s">
        <v>28</v>
      </c>
      <c r="G15" s="45">
        <v>15</v>
      </c>
      <c r="J15" s="43"/>
      <c r="L15" s="40">
        <f>G15*J15</f>
        <v>0</v>
      </c>
    </row>
    <row r="16" spans="2:12" ht="12.75">
      <c r="B16" s="62"/>
      <c r="C16" s="63"/>
      <c r="D16" s="63"/>
      <c r="E16" s="63"/>
      <c r="F16" s="63"/>
      <c r="G16" s="76"/>
      <c r="H16" s="63"/>
      <c r="I16" s="63"/>
      <c r="J16" s="77"/>
      <c r="K16" s="63"/>
      <c r="L16" s="65"/>
    </row>
    <row r="17" spans="1:12" ht="12.75">
      <c r="A17" s="32">
        <f>IF(C17=0,0,1)</f>
        <v>1</v>
      </c>
      <c r="B17" s="37">
        <f>SUM($A$5:A17)*A17</f>
        <v>4</v>
      </c>
      <c r="C17" s="44" t="s">
        <v>254</v>
      </c>
      <c r="G17" s="45"/>
      <c r="J17" s="64"/>
      <c r="K17" s="63"/>
      <c r="L17" s="65"/>
    </row>
    <row r="18" spans="3:12" ht="24.75" customHeight="1">
      <c r="C18" s="445" t="s">
        <v>253</v>
      </c>
      <c r="D18" s="445"/>
      <c r="E18" s="445"/>
      <c r="F18" s="445"/>
      <c r="G18" s="445"/>
      <c r="H18" s="445"/>
      <c r="I18" s="445"/>
      <c r="J18" s="78"/>
      <c r="K18" s="63"/>
      <c r="L18" s="65"/>
    </row>
    <row r="19" spans="2:12" ht="12.75">
      <c r="B19" s="62"/>
      <c r="C19" s="63"/>
      <c r="E19" s="38" t="s">
        <v>28</v>
      </c>
      <c r="G19" s="45">
        <v>1</v>
      </c>
      <c r="H19" s="63"/>
      <c r="I19" s="63"/>
      <c r="J19" s="43"/>
      <c r="L19" s="40">
        <f>G19*J19</f>
        <v>0</v>
      </c>
    </row>
    <row r="20" spans="2:12" ht="12.75">
      <c r="B20" s="62"/>
      <c r="C20" s="63"/>
      <c r="D20" s="63"/>
      <c r="E20" s="63"/>
      <c r="F20" s="63"/>
      <c r="G20" s="76"/>
      <c r="H20" s="63"/>
      <c r="I20" s="63"/>
      <c r="J20" s="77"/>
      <c r="K20" s="63"/>
      <c r="L20" s="65"/>
    </row>
    <row r="21" spans="1:12" ht="12.75">
      <c r="A21" s="32">
        <f>IF(C21=0,0,1)</f>
        <v>1</v>
      </c>
      <c r="B21" s="37">
        <f>SUM($A$5:A21)*A21</f>
        <v>5</v>
      </c>
      <c r="C21" s="44" t="s">
        <v>71</v>
      </c>
      <c r="I21" s="63"/>
      <c r="J21" s="64"/>
      <c r="K21" s="63"/>
      <c r="L21" s="65"/>
    </row>
    <row r="22" spans="3:12" ht="38.25" customHeight="1">
      <c r="C22" s="444" t="s">
        <v>123</v>
      </c>
      <c r="D22" s="444"/>
      <c r="E22" s="444"/>
      <c r="F22" s="444"/>
      <c r="G22" s="444"/>
      <c r="H22" s="444"/>
      <c r="I22" s="75"/>
      <c r="J22" s="78"/>
      <c r="K22" s="63"/>
      <c r="L22" s="65"/>
    </row>
    <row r="23" spans="2:12" ht="12.75">
      <c r="B23" s="62"/>
      <c r="E23" s="38" t="s">
        <v>49</v>
      </c>
      <c r="F23" s="63"/>
      <c r="G23" s="45">
        <v>250</v>
      </c>
      <c r="J23" s="43"/>
      <c r="L23" s="40">
        <f>G23*J23</f>
        <v>0</v>
      </c>
    </row>
    <row r="24" spans="2:10" ht="12.75">
      <c r="B24" s="62"/>
      <c r="C24" s="63"/>
      <c r="D24" s="63"/>
      <c r="E24" s="63"/>
      <c r="F24" s="63"/>
      <c r="G24" s="45"/>
      <c r="J24" s="43"/>
    </row>
    <row r="25" spans="1:12" ht="12.75">
      <c r="A25" s="32">
        <f>IF(C25=0,0,1)</f>
        <v>1</v>
      </c>
      <c r="B25" s="37">
        <f>SUM($A$5:A25)*A25</f>
        <v>6</v>
      </c>
      <c r="C25" s="44" t="s">
        <v>68</v>
      </c>
      <c r="G25" s="45"/>
      <c r="J25" s="64"/>
      <c r="K25" s="63"/>
      <c r="L25" s="65"/>
    </row>
    <row r="26" spans="3:10" ht="26.25" customHeight="1">
      <c r="C26" s="445" t="s">
        <v>124</v>
      </c>
      <c r="D26" s="445"/>
      <c r="E26" s="445"/>
      <c r="F26" s="445"/>
      <c r="G26" s="445"/>
      <c r="H26" s="445"/>
      <c r="I26" s="445"/>
      <c r="J26" s="26"/>
    </row>
    <row r="27" spans="2:12" ht="12.75">
      <c r="B27" s="62"/>
      <c r="E27" s="38" t="s">
        <v>49</v>
      </c>
      <c r="G27" s="45">
        <v>1800</v>
      </c>
      <c r="J27" s="43"/>
      <c r="L27" s="40">
        <f>G27*J27</f>
        <v>0</v>
      </c>
    </row>
    <row r="28" spans="2:12" ht="12.75">
      <c r="B28" s="62"/>
      <c r="C28" s="63"/>
      <c r="D28" s="63"/>
      <c r="E28" s="63"/>
      <c r="F28" s="63"/>
      <c r="G28" s="76"/>
      <c r="H28" s="63"/>
      <c r="I28" s="63"/>
      <c r="J28" s="77"/>
      <c r="K28" s="63"/>
      <c r="L28" s="65"/>
    </row>
    <row r="29" spans="1:12" s="47" customFormat="1" ht="18.75" customHeight="1">
      <c r="A29" s="46" t="s">
        <v>47</v>
      </c>
      <c r="B29" s="151"/>
      <c r="C29" s="47" t="s">
        <v>80</v>
      </c>
      <c r="G29" s="143">
        <f>SUM(L5:L475)</f>
        <v>0</v>
      </c>
      <c r="J29" s="48"/>
      <c r="K29" s="49"/>
      <c r="L29" s="50"/>
    </row>
    <row r="30" spans="7:10" ht="12.75">
      <c r="G30" s="45"/>
      <c r="J30" s="43"/>
    </row>
    <row r="53" ht="12.75"/>
    <row r="54" ht="12.75"/>
    <row r="55" ht="12.75"/>
    <row r="56" ht="12.75"/>
    <row r="57" ht="12.75"/>
    <row r="58" ht="12.75"/>
    <row r="59" ht="12.75"/>
    <row r="60" ht="12.75"/>
    <row r="61" ht="12.75"/>
    <row r="62" ht="12.75"/>
    <row r="63" ht="12.75"/>
  </sheetData>
  <sheetProtection/>
  <mergeCells count="6">
    <mergeCell ref="C22:H22"/>
    <mergeCell ref="C26:I26"/>
    <mergeCell ref="C18:I18"/>
    <mergeCell ref="C6:I6"/>
    <mergeCell ref="C10:I10"/>
    <mergeCell ref="C14:I14"/>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6.xml><?xml version="1.0" encoding="utf-8"?>
<worksheet xmlns="http://schemas.openxmlformats.org/spreadsheetml/2006/main" xmlns:r="http://schemas.openxmlformats.org/officeDocument/2006/relationships">
  <sheetPr codeName="List32"/>
  <dimension ref="A1:L40"/>
  <sheetViews>
    <sheetView zoomScalePageLayoutView="0" workbookViewId="0" topLeftCell="B2">
      <selection activeCell="J38" sqref="J38"/>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125" style="38" bestFit="1" customWidth="1"/>
    <col min="8" max="8" width="6.875" style="38" customWidth="1"/>
    <col min="9" max="9" width="0.74609375" style="38" customWidth="1"/>
    <col min="10" max="10" width="11.875" style="39" customWidth="1"/>
    <col min="11" max="11" width="0.74609375" style="38" customWidth="1"/>
    <col min="12" max="12" width="14.625" style="40" customWidth="1"/>
    <col min="13" max="13" width="8.125" style="38" customWidth="1"/>
    <col min="14" max="16384" width="9.125" style="38" customWidth="1"/>
  </cols>
  <sheetData>
    <row r="1" spans="2:12" s="32" customFormat="1" ht="16.5" customHeight="1" hidden="1">
      <c r="B1" s="34" t="s">
        <v>29</v>
      </c>
      <c r="C1" s="32" t="s">
        <v>47</v>
      </c>
      <c r="J1" s="35"/>
      <c r="L1" s="36">
        <f>SUM(L4:L466)</f>
        <v>0</v>
      </c>
    </row>
    <row r="2" spans="1:12" s="1" customFormat="1" ht="18.75" customHeight="1">
      <c r="A2" s="28" t="s">
        <v>47</v>
      </c>
      <c r="B2" s="141" t="s">
        <v>54</v>
      </c>
      <c r="C2" s="1" t="s">
        <v>51</v>
      </c>
      <c r="J2" s="23" t="s">
        <v>48</v>
      </c>
      <c r="K2" s="71"/>
      <c r="L2" s="31" t="s">
        <v>79</v>
      </c>
    </row>
    <row r="3" spans="1:12" s="1" customFormat="1" ht="12" customHeight="1">
      <c r="A3" s="28"/>
      <c r="B3" s="4"/>
      <c r="C3" s="2"/>
      <c r="J3" s="23"/>
      <c r="K3" s="71"/>
      <c r="L3" s="31"/>
    </row>
    <row r="4" spans="1:12" ht="12.75">
      <c r="A4" s="32">
        <f>IF(C4=0,0,1)</f>
        <v>1</v>
      </c>
      <c r="B4" s="37">
        <f>SUM($A$4:A4)*A4</f>
        <v>1</v>
      </c>
      <c r="C4" s="44" t="s">
        <v>255</v>
      </c>
      <c r="K4" s="63"/>
      <c r="L4" s="65"/>
    </row>
    <row r="5" spans="3:12" ht="25.5" customHeight="1">
      <c r="C5" s="444" t="s">
        <v>256</v>
      </c>
      <c r="D5" s="446"/>
      <c r="E5" s="446"/>
      <c r="F5" s="446"/>
      <c r="G5" s="446"/>
      <c r="H5" s="446"/>
      <c r="I5" s="33"/>
      <c r="J5" s="25"/>
      <c r="K5" s="63"/>
      <c r="L5" s="65"/>
    </row>
    <row r="6" spans="2:12" ht="12.75">
      <c r="B6" s="62"/>
      <c r="C6" s="63"/>
      <c r="E6" s="38" t="s">
        <v>46</v>
      </c>
      <c r="G6" s="45">
        <v>8.7</v>
      </c>
      <c r="J6" s="43"/>
      <c r="L6" s="40">
        <f>G6*J6</f>
        <v>0</v>
      </c>
    </row>
    <row r="7" spans="2:12" ht="12.75">
      <c r="B7" s="62"/>
      <c r="C7" s="63"/>
      <c r="D7" s="63"/>
      <c r="E7" s="63"/>
      <c r="F7" s="63"/>
      <c r="G7" s="76"/>
      <c r="H7" s="63"/>
      <c r="I7" s="63"/>
      <c r="J7" s="77"/>
      <c r="K7" s="63"/>
      <c r="L7" s="65"/>
    </row>
    <row r="8" spans="1:3" ht="12.75">
      <c r="A8" s="32">
        <f>IF(C8=0,0,1)</f>
        <v>1</v>
      </c>
      <c r="B8" s="37">
        <f>SUM($A$4:A8)*A8</f>
        <v>2</v>
      </c>
      <c r="C8" s="44" t="s">
        <v>23</v>
      </c>
    </row>
    <row r="9" spans="3:10" ht="24.75" customHeight="1">
      <c r="C9" s="444" t="s">
        <v>257</v>
      </c>
      <c r="D9" s="444"/>
      <c r="E9" s="444"/>
      <c r="F9" s="444"/>
      <c r="G9" s="444"/>
      <c r="H9" s="444"/>
      <c r="I9" s="22"/>
      <c r="J9" s="24"/>
    </row>
    <row r="10" spans="5:12" ht="12.75">
      <c r="E10" s="38" t="s">
        <v>46</v>
      </c>
      <c r="G10" s="45">
        <v>173</v>
      </c>
      <c r="J10" s="43"/>
      <c r="L10" s="40">
        <f>G10*J10</f>
        <v>0</v>
      </c>
    </row>
    <row r="11" spans="7:10" ht="12.75">
      <c r="G11" s="45"/>
      <c r="J11" s="43"/>
    </row>
    <row r="12" spans="1:3" ht="12.75">
      <c r="A12" s="32">
        <f>IF(C12=0,0,1)</f>
        <v>1</v>
      </c>
      <c r="B12" s="37">
        <f>SUM($A$4:A12)*A12</f>
        <v>3</v>
      </c>
      <c r="C12" s="44" t="s">
        <v>18</v>
      </c>
    </row>
    <row r="13" spans="3:10" ht="12.75" customHeight="1">
      <c r="C13" s="444" t="s">
        <v>19</v>
      </c>
      <c r="D13" s="444"/>
      <c r="E13" s="444"/>
      <c r="F13" s="444"/>
      <c r="G13" s="444"/>
      <c r="H13" s="444"/>
      <c r="I13" s="22"/>
      <c r="J13" s="26"/>
    </row>
    <row r="14" spans="5:12" ht="12.75">
      <c r="E14" s="38" t="s">
        <v>46</v>
      </c>
      <c r="G14" s="45">
        <v>20</v>
      </c>
      <c r="J14" s="43"/>
      <c r="L14" s="40">
        <f>G14*J14</f>
        <v>0</v>
      </c>
    </row>
    <row r="15" spans="2:12" ht="12.75">
      <c r="B15" s="62"/>
      <c r="C15" s="63"/>
      <c r="D15" s="63"/>
      <c r="E15" s="63"/>
      <c r="F15" s="63"/>
      <c r="G15" s="76"/>
      <c r="H15" s="63"/>
      <c r="I15" s="63"/>
      <c r="J15" s="77"/>
      <c r="K15" s="63"/>
      <c r="L15" s="65"/>
    </row>
    <row r="16" spans="1:3" ht="12.75">
      <c r="A16" s="32">
        <f>IF(C16=0,0,1)</f>
        <v>1</v>
      </c>
      <c r="B16" s="37">
        <f>SUM($A$4:A16)*A16</f>
        <v>4</v>
      </c>
      <c r="C16" s="44" t="s">
        <v>131</v>
      </c>
    </row>
    <row r="17" spans="3:10" ht="12.75" customHeight="1">
      <c r="C17" s="444" t="s">
        <v>132</v>
      </c>
      <c r="D17" s="444"/>
      <c r="E17" s="444"/>
      <c r="F17" s="444"/>
      <c r="G17" s="444"/>
      <c r="H17" s="444"/>
      <c r="I17" s="22"/>
      <c r="J17" s="26"/>
    </row>
    <row r="18" spans="5:12" ht="12.75">
      <c r="E18" s="38" t="s">
        <v>46</v>
      </c>
      <c r="G18" s="45">
        <v>5</v>
      </c>
      <c r="J18" s="43"/>
      <c r="L18" s="40">
        <f>G18*J18</f>
        <v>0</v>
      </c>
    </row>
    <row r="19" spans="2:12" ht="12.75">
      <c r="B19" s="62"/>
      <c r="C19" s="63"/>
      <c r="D19" s="63"/>
      <c r="E19" s="63"/>
      <c r="F19" s="63"/>
      <c r="G19" s="76"/>
      <c r="H19" s="63"/>
      <c r="I19" s="63"/>
      <c r="J19" s="77"/>
      <c r="K19" s="63"/>
      <c r="L19" s="65"/>
    </row>
    <row r="20" spans="1:3" ht="12.75">
      <c r="A20" s="32">
        <f>IF(C20=0,0,1)</f>
        <v>1</v>
      </c>
      <c r="B20" s="37">
        <f>SUM($A$4:A20)*A20</f>
        <v>5</v>
      </c>
      <c r="C20" s="44" t="s">
        <v>26</v>
      </c>
    </row>
    <row r="21" spans="3:10" ht="24.75" customHeight="1">
      <c r="C21" s="444" t="s">
        <v>258</v>
      </c>
      <c r="D21" s="444"/>
      <c r="E21" s="444"/>
      <c r="F21" s="444"/>
      <c r="G21" s="444"/>
      <c r="H21" s="444"/>
      <c r="I21" s="22"/>
      <c r="J21" s="26"/>
    </row>
    <row r="22" spans="5:12" ht="12.75">
      <c r="E22" s="38" t="s">
        <v>46</v>
      </c>
      <c r="G22" s="45">
        <v>92</v>
      </c>
      <c r="J22" s="43"/>
      <c r="L22" s="40">
        <f>G22*J22</f>
        <v>0</v>
      </c>
    </row>
    <row r="23" spans="7:10" ht="12.75">
      <c r="G23" s="45"/>
      <c r="J23" s="43"/>
    </row>
    <row r="24" spans="2:10" ht="12.75">
      <c r="B24" s="37">
        <v>6</v>
      </c>
      <c r="C24" s="44" t="s">
        <v>2</v>
      </c>
      <c r="G24" s="45"/>
      <c r="J24" s="43"/>
    </row>
    <row r="25" spans="3:10" ht="76.5" customHeight="1">
      <c r="C25" s="444" t="s">
        <v>178</v>
      </c>
      <c r="D25" s="444"/>
      <c r="E25" s="444"/>
      <c r="F25" s="444"/>
      <c r="G25" s="444"/>
      <c r="H25" s="444"/>
      <c r="J25" s="43"/>
    </row>
    <row r="26" spans="5:12" ht="12.75">
      <c r="E26" s="38" t="s">
        <v>46</v>
      </c>
      <c r="G26" s="45">
        <v>138</v>
      </c>
      <c r="J26" s="43"/>
      <c r="L26" s="40">
        <f>G26*J26</f>
        <v>0</v>
      </c>
    </row>
    <row r="27" spans="7:10" ht="12.75">
      <c r="G27" s="45"/>
      <c r="J27" s="43"/>
    </row>
    <row r="28" spans="2:10" ht="12.75">
      <c r="B28" s="37">
        <v>7</v>
      </c>
      <c r="C28" s="44" t="s">
        <v>3</v>
      </c>
      <c r="G28" s="45"/>
      <c r="J28" s="43"/>
    </row>
    <row r="29" spans="3:10" ht="62.25" customHeight="1">
      <c r="C29" s="444" t="s">
        <v>179</v>
      </c>
      <c r="D29" s="444"/>
      <c r="E29" s="444"/>
      <c r="F29" s="444"/>
      <c r="G29" s="444"/>
      <c r="H29" s="444"/>
      <c r="J29" s="43"/>
    </row>
    <row r="30" spans="5:12" ht="12.75">
      <c r="E30" s="38" t="s">
        <v>46</v>
      </c>
      <c r="G30" s="45">
        <v>138</v>
      </c>
      <c r="J30" s="43"/>
      <c r="L30" s="40">
        <f>G30*J30</f>
        <v>0</v>
      </c>
    </row>
    <row r="31" spans="7:10" ht="12.75">
      <c r="G31" s="45"/>
      <c r="J31" s="43"/>
    </row>
    <row r="32" spans="2:10" ht="12.75">
      <c r="B32" s="37">
        <v>8</v>
      </c>
      <c r="C32" s="44" t="s">
        <v>4</v>
      </c>
      <c r="G32" s="45"/>
      <c r="J32" s="43"/>
    </row>
    <row r="33" spans="3:10" ht="50.25" customHeight="1">
      <c r="C33" s="444" t="s">
        <v>180</v>
      </c>
      <c r="D33" s="444"/>
      <c r="E33" s="444"/>
      <c r="F33" s="444"/>
      <c r="G33" s="444"/>
      <c r="H33" s="444"/>
      <c r="J33" s="43"/>
    </row>
    <row r="34" spans="5:12" ht="12.75">
      <c r="E34" s="38" t="s">
        <v>46</v>
      </c>
      <c r="G34" s="45">
        <v>138</v>
      </c>
      <c r="J34" s="43"/>
      <c r="L34" s="40">
        <f>G34*J34</f>
        <v>0</v>
      </c>
    </row>
    <row r="35" spans="7:10" ht="11.25" customHeight="1">
      <c r="G35" s="45"/>
      <c r="J35" s="43"/>
    </row>
    <row r="36" spans="2:10" ht="12.75">
      <c r="B36" s="37">
        <v>9</v>
      </c>
      <c r="C36" s="44" t="s">
        <v>5</v>
      </c>
      <c r="G36" s="45"/>
      <c r="J36" s="43"/>
    </row>
    <row r="37" spans="3:10" ht="75.75" customHeight="1">
      <c r="C37" s="444" t="s">
        <v>202</v>
      </c>
      <c r="D37" s="444"/>
      <c r="E37" s="444"/>
      <c r="F37" s="444"/>
      <c r="G37" s="444"/>
      <c r="H37" s="444"/>
      <c r="J37" s="43"/>
    </row>
    <row r="38" spans="5:12" ht="12.75">
      <c r="E38" s="38" t="s">
        <v>46</v>
      </c>
      <c r="G38" s="45">
        <v>30</v>
      </c>
      <c r="J38" s="43"/>
      <c r="L38" s="40">
        <f>G38*J38</f>
        <v>0</v>
      </c>
    </row>
    <row r="39" spans="7:10" ht="7.5" customHeight="1">
      <c r="G39" s="45"/>
      <c r="J39" s="43"/>
    </row>
    <row r="40" spans="1:12" s="47" customFormat="1" ht="18.75" customHeight="1">
      <c r="A40" s="46" t="s">
        <v>47</v>
      </c>
      <c r="B40" s="151"/>
      <c r="C40" s="47" t="s">
        <v>82</v>
      </c>
      <c r="G40" s="143">
        <f>SUM(L4:L466)</f>
        <v>0</v>
      </c>
      <c r="J40" s="48"/>
      <c r="K40" s="49"/>
      <c r="L40" s="50"/>
    </row>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9">
    <mergeCell ref="C29:H29"/>
    <mergeCell ref="C33:H33"/>
    <mergeCell ref="C37:H37"/>
    <mergeCell ref="C21:H21"/>
    <mergeCell ref="C25:H25"/>
    <mergeCell ref="C5:H5"/>
    <mergeCell ref="C9:H9"/>
    <mergeCell ref="C13:H13"/>
    <mergeCell ref="C17:H17"/>
  </mergeCells>
  <printOptions/>
  <pageMargins left="0.7874015748031497" right="0.7480314960629921" top="0.7874015748031497" bottom="0.5905511811023623" header="0" footer="0"/>
  <pageSetup horizontalDpi="600" verticalDpi="600" orientation="portrait" paperSize="9" r:id="rId3"/>
  <headerFooter alignWithMargins="0">
    <oddFooter>&amp;C&amp;A&amp;RStran &amp;P</oddFooter>
  </headerFooter>
  <legacyDrawing r:id="rId2"/>
</worksheet>
</file>

<file path=xl/worksheets/sheet7.xml><?xml version="1.0" encoding="utf-8"?>
<worksheet xmlns="http://schemas.openxmlformats.org/spreadsheetml/2006/main" xmlns:r="http://schemas.openxmlformats.org/officeDocument/2006/relationships">
  <sheetPr codeName="List33"/>
  <dimension ref="A1:L82"/>
  <sheetViews>
    <sheetView zoomScalePageLayoutView="0" workbookViewId="0" topLeftCell="B2">
      <selection activeCell="J79" sqref="J79"/>
    </sheetView>
  </sheetViews>
  <sheetFormatPr defaultColWidth="9.00390625" defaultRowHeight="12.75"/>
  <cols>
    <col min="1" max="1" width="0" style="32" hidden="1" customWidth="1"/>
    <col min="2" max="2" width="4.875" style="37" customWidth="1"/>
    <col min="3" max="3" width="9.125" style="38" customWidth="1"/>
    <col min="4" max="4" width="8.125" style="38" customWidth="1"/>
    <col min="5" max="5" width="9.125" style="38" customWidth="1"/>
    <col min="6" max="6" width="8.125" style="38" customWidth="1"/>
    <col min="7" max="7" width="14.25390625" style="38" bestFit="1" customWidth="1"/>
    <col min="8" max="8" width="6.875" style="38" customWidth="1"/>
    <col min="9" max="9" width="0.74609375" style="38" customWidth="1"/>
    <col min="10" max="10" width="11.875" style="39" customWidth="1"/>
    <col min="11" max="11" width="0.74609375" style="38" customWidth="1"/>
    <col min="12" max="12" width="12.625" style="40" customWidth="1"/>
    <col min="13" max="13" width="8.125" style="38" customWidth="1"/>
    <col min="14" max="16384" width="9.125" style="38" customWidth="1"/>
  </cols>
  <sheetData>
    <row r="1" spans="2:12" s="32" customFormat="1" ht="16.5" customHeight="1" hidden="1">
      <c r="B1" s="34" t="s">
        <v>27</v>
      </c>
      <c r="C1" s="32" t="s">
        <v>47</v>
      </c>
      <c r="J1" s="35"/>
      <c r="L1" s="36">
        <f>SUM(L5:L415)</f>
        <v>0</v>
      </c>
    </row>
    <row r="2" spans="2:12" ht="15.75" customHeight="1">
      <c r="B2" s="62"/>
      <c r="C2" s="63"/>
      <c r="D2" s="63"/>
      <c r="E2" s="63"/>
      <c r="F2" s="63"/>
      <c r="G2" s="63"/>
      <c r="H2" s="63"/>
      <c r="I2" s="63"/>
      <c r="J2" s="64"/>
      <c r="K2" s="65"/>
      <c r="L2" s="63"/>
    </row>
    <row r="3" spans="1:12" s="1" customFormat="1" ht="18.75" customHeight="1">
      <c r="A3" s="28" t="s">
        <v>47</v>
      </c>
      <c r="B3" s="141" t="s">
        <v>57</v>
      </c>
      <c r="C3" s="1" t="s">
        <v>55</v>
      </c>
      <c r="J3" s="23" t="s">
        <v>48</v>
      </c>
      <c r="K3" s="21"/>
      <c r="L3" s="31" t="s">
        <v>79</v>
      </c>
    </row>
    <row r="4" spans="1:12" s="1" customFormat="1" ht="18.75" customHeight="1">
      <c r="A4" s="28"/>
      <c r="B4" s="4"/>
      <c r="C4" s="2"/>
      <c r="J4" s="23"/>
      <c r="K4" s="21"/>
      <c r="L4" s="31"/>
    </row>
    <row r="5" spans="1:3" ht="12.75">
      <c r="A5" s="32">
        <f>IF(C5=0,0,1)</f>
        <v>1</v>
      </c>
      <c r="B5" s="37">
        <f>SUM($A$5:A5)*A5</f>
        <v>1</v>
      </c>
      <c r="C5" s="44" t="s">
        <v>125</v>
      </c>
    </row>
    <row r="6" spans="3:10" ht="52.5" customHeight="1">
      <c r="C6" s="444" t="s">
        <v>183</v>
      </c>
      <c r="D6" s="446"/>
      <c r="E6" s="446"/>
      <c r="F6" s="446"/>
      <c r="G6" s="446"/>
      <c r="H6" s="446"/>
      <c r="I6" s="33"/>
      <c r="J6" s="25"/>
    </row>
    <row r="7" spans="5:12" ht="12.75">
      <c r="E7" s="38" t="s">
        <v>56</v>
      </c>
      <c r="G7" s="45">
        <v>75</v>
      </c>
      <c r="J7" s="43"/>
      <c r="L7" s="40">
        <f>G7*J7</f>
        <v>0</v>
      </c>
    </row>
    <row r="8" spans="2:12" ht="12.75">
      <c r="B8" s="62"/>
      <c r="C8" s="63"/>
      <c r="D8" s="63"/>
      <c r="E8" s="63"/>
      <c r="F8" s="63"/>
      <c r="G8" s="76"/>
      <c r="H8" s="63"/>
      <c r="I8" s="63"/>
      <c r="J8" s="77"/>
      <c r="K8" s="63"/>
      <c r="L8" s="65"/>
    </row>
    <row r="9" spans="1:3" ht="12.75">
      <c r="A9" s="32">
        <f>IF(C9=0,0,1)</f>
        <v>1</v>
      </c>
      <c r="B9" s="37">
        <f>SUM($A$5:A9)*A9</f>
        <v>2</v>
      </c>
      <c r="C9" s="44" t="s">
        <v>77</v>
      </c>
    </row>
    <row r="10" spans="3:10" ht="51" customHeight="1">
      <c r="C10" s="444" t="s">
        <v>106</v>
      </c>
      <c r="D10" s="446"/>
      <c r="E10" s="446"/>
      <c r="F10" s="446"/>
      <c r="G10" s="446"/>
      <c r="H10" s="446"/>
      <c r="I10" s="33"/>
      <c r="J10" s="25"/>
    </row>
    <row r="11" spans="5:12" ht="13.5" customHeight="1">
      <c r="E11" s="38" t="s">
        <v>56</v>
      </c>
      <c r="G11" s="45">
        <v>34</v>
      </c>
      <c r="J11" s="43"/>
      <c r="L11" s="40">
        <f>G11*J11</f>
        <v>0</v>
      </c>
    </row>
    <row r="12" spans="7:10" ht="13.5" customHeight="1">
      <c r="G12" s="45"/>
      <c r="J12" s="43"/>
    </row>
    <row r="13" spans="2:10" ht="13.5" customHeight="1">
      <c r="B13" s="37">
        <v>3</v>
      </c>
      <c r="C13" s="44" t="s">
        <v>182</v>
      </c>
      <c r="G13" s="45"/>
      <c r="J13" s="43"/>
    </row>
    <row r="14" spans="3:10" ht="25.5" customHeight="1">
      <c r="C14" s="444" t="s">
        <v>181</v>
      </c>
      <c r="D14" s="446"/>
      <c r="E14" s="446"/>
      <c r="F14" s="446"/>
      <c r="G14" s="446"/>
      <c r="H14" s="446"/>
      <c r="J14" s="43"/>
    </row>
    <row r="15" spans="5:12" ht="13.5" customHeight="1">
      <c r="E15" s="38" t="s">
        <v>46</v>
      </c>
      <c r="G15" s="45">
        <v>67</v>
      </c>
      <c r="J15" s="43"/>
      <c r="L15" s="40">
        <f>G15*J15</f>
        <v>0</v>
      </c>
    </row>
    <row r="16" spans="2:12" ht="13.5" customHeight="1">
      <c r="B16" s="62"/>
      <c r="C16" s="63"/>
      <c r="D16" s="63"/>
      <c r="E16" s="63"/>
      <c r="F16" s="63"/>
      <c r="G16" s="76"/>
      <c r="H16" s="63"/>
      <c r="I16" s="63"/>
      <c r="J16" s="77"/>
      <c r="K16" s="63"/>
      <c r="L16" s="65"/>
    </row>
    <row r="17" spans="1:3" ht="12.75">
      <c r="A17" s="32">
        <f>IF(C17=0,0,1)</f>
        <v>1</v>
      </c>
      <c r="B17" s="37">
        <v>4</v>
      </c>
      <c r="C17" s="44" t="s">
        <v>107</v>
      </c>
    </row>
    <row r="18" spans="3:10" ht="26.25" customHeight="1">
      <c r="C18" s="444" t="s">
        <v>20</v>
      </c>
      <c r="D18" s="444"/>
      <c r="E18" s="444"/>
      <c r="F18" s="444"/>
      <c r="G18" s="444"/>
      <c r="H18" s="444"/>
      <c r="I18" s="22"/>
      <c r="J18" s="26"/>
    </row>
    <row r="19" spans="5:12" ht="12.75">
      <c r="E19" s="38" t="s">
        <v>28</v>
      </c>
      <c r="G19" s="45">
        <v>2.5</v>
      </c>
      <c r="J19" s="43"/>
      <c r="L19" s="40">
        <f>G19*J19</f>
        <v>0</v>
      </c>
    </row>
    <row r="20" spans="2:12" ht="12.75">
      <c r="B20" s="62"/>
      <c r="C20" s="63"/>
      <c r="D20" s="63"/>
      <c r="E20" s="63"/>
      <c r="F20" s="63"/>
      <c r="G20" s="76"/>
      <c r="H20" s="63"/>
      <c r="I20" s="63"/>
      <c r="J20" s="77"/>
      <c r="K20" s="63"/>
      <c r="L20" s="65"/>
    </row>
    <row r="21" spans="1:3" ht="12.75">
      <c r="A21" s="32">
        <f>IF(C21=0,0,1)</f>
        <v>1</v>
      </c>
      <c r="B21" s="37">
        <v>5</v>
      </c>
      <c r="C21" s="44" t="s">
        <v>126</v>
      </c>
    </row>
    <row r="22" spans="3:10" ht="26.25" customHeight="1">
      <c r="C22" s="444" t="s">
        <v>127</v>
      </c>
      <c r="D22" s="444"/>
      <c r="E22" s="444"/>
      <c r="F22" s="444"/>
      <c r="G22" s="444"/>
      <c r="H22" s="444"/>
      <c r="I22" s="22"/>
      <c r="J22" s="26"/>
    </row>
    <row r="23" spans="5:12" ht="12.75">
      <c r="E23" s="38" t="s">
        <v>46</v>
      </c>
      <c r="G23" s="45">
        <v>9</v>
      </c>
      <c r="J23" s="43"/>
      <c r="L23" s="40">
        <f>G23*J23</f>
        <v>0</v>
      </c>
    </row>
    <row r="24" spans="2:12" ht="12.75">
      <c r="B24" s="62"/>
      <c r="C24" s="63"/>
      <c r="D24" s="63"/>
      <c r="E24" s="63"/>
      <c r="F24" s="63"/>
      <c r="G24" s="76"/>
      <c r="H24" s="63"/>
      <c r="I24" s="63"/>
      <c r="J24" s="77"/>
      <c r="K24" s="63"/>
      <c r="L24" s="65"/>
    </row>
    <row r="25" spans="1:3" ht="12.75">
      <c r="A25" s="32">
        <f>IF(C25=0,0,1)</f>
        <v>1</v>
      </c>
      <c r="B25" s="37">
        <v>6</v>
      </c>
      <c r="C25" s="44" t="s">
        <v>108</v>
      </c>
    </row>
    <row r="26" spans="3:10" ht="12.75" customHeight="1">
      <c r="C26" s="444" t="s">
        <v>21</v>
      </c>
      <c r="D26" s="444"/>
      <c r="E26" s="444"/>
      <c r="F26" s="444"/>
      <c r="G26" s="444"/>
      <c r="H26" s="444"/>
      <c r="I26" s="22"/>
      <c r="J26" s="26"/>
    </row>
    <row r="27" spans="5:12" ht="12.75">
      <c r="E27" s="38" t="s">
        <v>46</v>
      </c>
      <c r="G27" s="45">
        <v>45</v>
      </c>
      <c r="J27" s="43"/>
      <c r="L27" s="40">
        <f>G27*J27</f>
        <v>0</v>
      </c>
    </row>
    <row r="28" spans="2:12" ht="12.75">
      <c r="B28" s="62"/>
      <c r="C28" s="63"/>
      <c r="D28" s="63"/>
      <c r="E28" s="63"/>
      <c r="F28" s="63"/>
      <c r="G28" s="76"/>
      <c r="H28" s="63"/>
      <c r="I28" s="63"/>
      <c r="J28" s="77"/>
      <c r="K28" s="63"/>
      <c r="L28" s="65"/>
    </row>
    <row r="29" spans="1:12" ht="12.75">
      <c r="A29" s="32">
        <f>IF(C29=0,0,1)</f>
        <v>1</v>
      </c>
      <c r="B29" s="37">
        <v>7</v>
      </c>
      <c r="C29" s="44" t="s">
        <v>128</v>
      </c>
      <c r="H29" s="63"/>
      <c r="I29" s="63"/>
      <c r="J29" s="64"/>
      <c r="K29" s="63"/>
      <c r="L29" s="65"/>
    </row>
    <row r="30" spans="2:12" ht="51.75" customHeight="1">
      <c r="B30" s="62"/>
      <c r="C30" s="444" t="s">
        <v>129</v>
      </c>
      <c r="D30" s="444"/>
      <c r="E30" s="444"/>
      <c r="F30" s="444"/>
      <c r="G30" s="444"/>
      <c r="H30" s="444"/>
      <c r="I30" s="75"/>
      <c r="J30" s="78"/>
      <c r="K30" s="63"/>
      <c r="L30" s="65"/>
    </row>
    <row r="31" spans="2:12" ht="12.75">
      <c r="B31" s="62"/>
      <c r="C31" s="63"/>
      <c r="E31" s="38" t="s">
        <v>46</v>
      </c>
      <c r="G31" s="45">
        <v>138</v>
      </c>
      <c r="J31" s="43"/>
      <c r="L31" s="40">
        <f>G31*J31</f>
        <v>0</v>
      </c>
    </row>
    <row r="32" spans="2:12" ht="12.75">
      <c r="B32" s="62"/>
      <c r="C32" s="63"/>
      <c r="D32" s="63"/>
      <c r="E32" s="63"/>
      <c r="F32" s="63"/>
      <c r="G32" s="76"/>
      <c r="H32" s="63"/>
      <c r="I32" s="63"/>
      <c r="J32" s="77"/>
      <c r="K32" s="63"/>
      <c r="L32" s="65"/>
    </row>
    <row r="33" spans="1:12" ht="12.75">
      <c r="A33" s="32">
        <f>IF(C33=0,0,1)</f>
        <v>1</v>
      </c>
      <c r="B33" s="37">
        <v>8</v>
      </c>
      <c r="C33" s="44" t="s">
        <v>130</v>
      </c>
      <c r="K33" s="63"/>
      <c r="L33" s="65"/>
    </row>
    <row r="34" spans="3:10" ht="51.75" customHeight="1">
      <c r="C34" s="444" t="s">
        <v>259</v>
      </c>
      <c r="D34" s="444"/>
      <c r="E34" s="444"/>
      <c r="F34" s="444"/>
      <c r="G34" s="444"/>
      <c r="H34" s="444"/>
      <c r="I34" s="22"/>
      <c r="J34" s="26"/>
    </row>
    <row r="35" spans="2:12" ht="12.75">
      <c r="B35" s="62"/>
      <c r="E35" s="38" t="s">
        <v>52</v>
      </c>
      <c r="G35" s="45">
        <v>17</v>
      </c>
      <c r="J35" s="43"/>
      <c r="L35" s="40">
        <f>G35*J35</f>
        <v>0</v>
      </c>
    </row>
    <row r="36" spans="2:12" ht="12.75">
      <c r="B36" s="62"/>
      <c r="C36" s="63"/>
      <c r="D36" s="63"/>
      <c r="E36" s="63"/>
      <c r="F36" s="63"/>
      <c r="G36" s="76"/>
      <c r="H36" s="63"/>
      <c r="I36" s="63"/>
      <c r="J36" s="77"/>
      <c r="K36" s="63"/>
      <c r="L36" s="65"/>
    </row>
    <row r="37" spans="1:12" ht="12.75">
      <c r="A37" s="32">
        <f>IF(C37=0,0,1)</f>
        <v>1</v>
      </c>
      <c r="B37" s="37">
        <v>9</v>
      </c>
      <c r="C37" s="44" t="s">
        <v>133</v>
      </c>
      <c r="K37" s="63"/>
      <c r="L37" s="65"/>
    </row>
    <row r="38" spans="3:12" ht="62.25" customHeight="1">
      <c r="C38" s="444" t="s">
        <v>134</v>
      </c>
      <c r="D38" s="444"/>
      <c r="E38" s="444"/>
      <c r="F38" s="444"/>
      <c r="G38" s="444"/>
      <c r="H38" s="444"/>
      <c r="I38" s="22"/>
      <c r="J38" s="26"/>
      <c r="K38" s="63"/>
      <c r="L38" s="65"/>
    </row>
    <row r="39" spans="2:12" ht="12.75">
      <c r="B39" s="62"/>
      <c r="C39" s="63"/>
      <c r="D39" s="63"/>
      <c r="E39" s="38" t="s">
        <v>52</v>
      </c>
      <c r="G39" s="45">
        <v>19.5</v>
      </c>
      <c r="J39" s="43"/>
      <c r="L39" s="40">
        <f>G39*J39</f>
        <v>0</v>
      </c>
    </row>
    <row r="40" spans="2:12" ht="12.75">
      <c r="B40" s="62"/>
      <c r="C40" s="63"/>
      <c r="D40" s="63"/>
      <c r="E40" s="63"/>
      <c r="F40" s="63"/>
      <c r="G40" s="76"/>
      <c r="H40" s="63"/>
      <c r="I40" s="63"/>
      <c r="J40" s="77"/>
      <c r="K40" s="63"/>
      <c r="L40" s="65"/>
    </row>
    <row r="41" spans="1:12" ht="12.75">
      <c r="A41" s="32">
        <f>IF(C41=0,0,1)</f>
        <v>1</v>
      </c>
      <c r="B41" s="37">
        <v>10</v>
      </c>
      <c r="C41" s="44" t="s">
        <v>135</v>
      </c>
      <c r="I41" s="63"/>
      <c r="J41" s="64"/>
      <c r="K41" s="63"/>
      <c r="L41" s="65"/>
    </row>
    <row r="42" spans="3:12" ht="66" customHeight="1">
      <c r="C42" s="444" t="s">
        <v>184</v>
      </c>
      <c r="D42" s="444"/>
      <c r="E42" s="444"/>
      <c r="F42" s="444"/>
      <c r="G42" s="444"/>
      <c r="H42" s="444"/>
      <c r="I42" s="75"/>
      <c r="J42" s="78"/>
      <c r="K42" s="63"/>
      <c r="L42" s="65"/>
    </row>
    <row r="43" spans="2:12" ht="12.75">
      <c r="B43" s="62"/>
      <c r="C43" s="63"/>
      <c r="E43" s="38" t="s">
        <v>46</v>
      </c>
      <c r="G43" s="45">
        <v>60</v>
      </c>
      <c r="J43" s="43"/>
      <c r="L43" s="40">
        <f>G43*J43</f>
        <v>0</v>
      </c>
    </row>
    <row r="44" spans="2:12" ht="12.75">
      <c r="B44" s="62"/>
      <c r="C44" s="63"/>
      <c r="D44" s="63"/>
      <c r="E44" s="63"/>
      <c r="F44" s="63"/>
      <c r="G44" s="76"/>
      <c r="H44" s="63"/>
      <c r="I44" s="63"/>
      <c r="J44" s="77"/>
      <c r="K44" s="63"/>
      <c r="L44" s="65"/>
    </row>
    <row r="45" spans="1:12" ht="12.75">
      <c r="A45" s="32">
        <f>IF(C45=0,0,1)</f>
        <v>1</v>
      </c>
      <c r="B45" s="37">
        <v>11</v>
      </c>
      <c r="C45" s="44" t="s">
        <v>136</v>
      </c>
      <c r="K45" s="63"/>
      <c r="L45" s="65"/>
    </row>
    <row r="46" spans="3:12" ht="63.75" customHeight="1">
      <c r="C46" s="444" t="s">
        <v>137</v>
      </c>
      <c r="D46" s="444"/>
      <c r="E46" s="444"/>
      <c r="F46" s="444"/>
      <c r="G46" s="444"/>
      <c r="H46" s="444"/>
      <c r="I46" s="22"/>
      <c r="J46" s="26"/>
      <c r="K46" s="63"/>
      <c r="L46" s="65"/>
    </row>
    <row r="47" spans="2:12" ht="12.75">
      <c r="B47" s="62"/>
      <c r="C47" s="63"/>
      <c r="D47" s="63"/>
      <c r="E47" s="38" t="s">
        <v>53</v>
      </c>
      <c r="G47" s="45">
        <v>315</v>
      </c>
      <c r="J47" s="43"/>
      <c r="L47" s="40">
        <f>G47*J47</f>
        <v>0</v>
      </c>
    </row>
    <row r="48" spans="2:12" ht="12.75">
      <c r="B48" s="62"/>
      <c r="C48" s="63"/>
      <c r="D48" s="63"/>
      <c r="E48" s="63"/>
      <c r="F48" s="63"/>
      <c r="G48" s="76"/>
      <c r="H48" s="63"/>
      <c r="I48" s="63"/>
      <c r="J48" s="77"/>
      <c r="K48" s="63"/>
      <c r="L48" s="65"/>
    </row>
    <row r="49" spans="1:12" ht="12.75">
      <c r="A49" s="32">
        <f>IF(C49=0,0,1)</f>
        <v>1</v>
      </c>
      <c r="B49" s="37">
        <v>12</v>
      </c>
      <c r="C49" s="44" t="s">
        <v>138</v>
      </c>
      <c r="I49" s="63"/>
      <c r="J49" s="64"/>
      <c r="K49" s="63"/>
      <c r="L49" s="65"/>
    </row>
    <row r="50" spans="3:12" ht="25.5" customHeight="1">
      <c r="C50" s="444" t="s">
        <v>139</v>
      </c>
      <c r="D50" s="444"/>
      <c r="E50" s="444"/>
      <c r="F50" s="444"/>
      <c r="G50" s="444"/>
      <c r="H50" s="444"/>
      <c r="I50" s="75"/>
      <c r="J50" s="78"/>
      <c r="K50" s="63"/>
      <c r="L50" s="65"/>
    </row>
    <row r="51" spans="2:12" ht="12.75">
      <c r="B51" s="62"/>
      <c r="C51" s="63"/>
      <c r="D51" s="63"/>
      <c r="E51" s="38" t="s">
        <v>52</v>
      </c>
      <c r="G51" s="45">
        <v>12</v>
      </c>
      <c r="J51" s="43"/>
      <c r="L51" s="40">
        <f>G51*J51</f>
        <v>0</v>
      </c>
    </row>
    <row r="52" spans="2:10" ht="12.75">
      <c r="B52" s="62"/>
      <c r="C52" s="63"/>
      <c r="D52" s="63"/>
      <c r="G52" s="45"/>
      <c r="J52" s="43"/>
    </row>
    <row r="53" spans="1:3" ht="12.75">
      <c r="A53" s="32">
        <f>IF(C53=0,0,1)</f>
        <v>1</v>
      </c>
      <c r="B53" s="37">
        <v>13</v>
      </c>
      <c r="C53" s="44" t="s">
        <v>140</v>
      </c>
    </row>
    <row r="54" spans="3:10" ht="12.75" customHeight="1">
      <c r="C54" s="444" t="s">
        <v>141</v>
      </c>
      <c r="D54" s="444"/>
      <c r="E54" s="444"/>
      <c r="F54" s="444"/>
      <c r="G54" s="444"/>
      <c r="H54" s="444"/>
      <c r="I54" s="22"/>
      <c r="J54" s="26"/>
    </row>
    <row r="55" spans="2:12" ht="12.75">
      <c r="B55" s="62"/>
      <c r="E55" s="38" t="s">
        <v>53</v>
      </c>
      <c r="G55" s="45">
        <v>6</v>
      </c>
      <c r="J55" s="43"/>
      <c r="L55" s="40">
        <f>G55*J55</f>
        <v>0</v>
      </c>
    </row>
    <row r="56" spans="2:10" ht="12.75">
      <c r="B56" s="62"/>
      <c r="G56" s="45"/>
      <c r="J56" s="43"/>
    </row>
    <row r="57" spans="2:10" ht="12.75">
      <c r="B57" s="37">
        <v>14</v>
      </c>
      <c r="C57" s="44" t="s">
        <v>142</v>
      </c>
      <c r="G57" s="45"/>
      <c r="J57" s="43"/>
    </row>
    <row r="58" spans="2:10" ht="13.5" customHeight="1">
      <c r="B58" s="62"/>
      <c r="C58" s="444" t="s">
        <v>143</v>
      </c>
      <c r="D58" s="444"/>
      <c r="E58" s="444"/>
      <c r="F58" s="444"/>
      <c r="G58" s="444"/>
      <c r="H58" s="444"/>
      <c r="J58" s="43"/>
    </row>
    <row r="59" spans="2:12" ht="12.75">
      <c r="B59" s="62"/>
      <c r="E59" s="38" t="s">
        <v>53</v>
      </c>
      <c r="G59" s="45">
        <v>1</v>
      </c>
      <c r="J59" s="43"/>
      <c r="L59" s="40">
        <f>G59*J59</f>
        <v>0</v>
      </c>
    </row>
    <row r="60" spans="2:10" ht="12.75">
      <c r="B60" s="62"/>
      <c r="G60" s="45"/>
      <c r="J60" s="43"/>
    </row>
    <row r="61" spans="2:10" ht="12.75">
      <c r="B61" s="37">
        <v>15</v>
      </c>
      <c r="C61" s="44" t="s">
        <v>144</v>
      </c>
      <c r="G61" s="45"/>
      <c r="J61" s="43"/>
    </row>
    <row r="62" spans="3:10" ht="12.75">
      <c r="C62" s="444" t="s">
        <v>145</v>
      </c>
      <c r="D62" s="444"/>
      <c r="E62" s="444"/>
      <c r="F62" s="444"/>
      <c r="G62" s="444"/>
      <c r="H62" s="444"/>
      <c r="J62" s="43"/>
    </row>
    <row r="63" spans="5:12" ht="12.75">
      <c r="E63" s="38" t="s">
        <v>53</v>
      </c>
      <c r="G63" s="45">
        <v>1</v>
      </c>
      <c r="J63" s="43"/>
      <c r="L63" s="40">
        <f>G63*J63</f>
        <v>0</v>
      </c>
    </row>
    <row r="64" spans="7:10" ht="12.75">
      <c r="G64" s="45"/>
      <c r="J64" s="43"/>
    </row>
    <row r="65" spans="2:10" ht="12.75">
      <c r="B65" s="37">
        <v>16</v>
      </c>
      <c r="C65" s="44" t="s">
        <v>147</v>
      </c>
      <c r="G65" s="45"/>
      <c r="J65" s="43"/>
    </row>
    <row r="66" spans="3:10" ht="12.75">
      <c r="C66" s="38" t="s">
        <v>146</v>
      </c>
      <c r="G66" s="45"/>
      <c r="J66" s="43"/>
    </row>
    <row r="67" spans="5:12" ht="12.75">
      <c r="E67" s="38" t="s">
        <v>52</v>
      </c>
      <c r="G67" s="45">
        <v>2</v>
      </c>
      <c r="J67" s="43"/>
      <c r="L67" s="40">
        <f>G67*J67</f>
        <v>0</v>
      </c>
    </row>
    <row r="68" spans="7:10" ht="12.75">
      <c r="G68" s="45"/>
      <c r="J68" s="43"/>
    </row>
    <row r="69" spans="2:10" ht="12.75">
      <c r="B69" s="37">
        <v>17</v>
      </c>
      <c r="C69" s="44" t="s">
        <v>73</v>
      </c>
      <c r="G69" s="45"/>
      <c r="J69" s="43"/>
    </row>
    <row r="70" spans="3:10" ht="12.75">
      <c r="C70" s="38" t="s">
        <v>148</v>
      </c>
      <c r="G70" s="45"/>
      <c r="J70" s="43"/>
    </row>
    <row r="71" spans="5:12" ht="12.75">
      <c r="E71" s="38" t="s">
        <v>53</v>
      </c>
      <c r="G71" s="45">
        <v>2</v>
      </c>
      <c r="J71" s="43"/>
      <c r="L71" s="40">
        <f>G71*J71</f>
        <v>0</v>
      </c>
    </row>
    <row r="72" spans="7:10" ht="12.75">
      <c r="G72" s="45"/>
      <c r="J72" s="43"/>
    </row>
    <row r="73" spans="2:10" ht="12.75">
      <c r="B73" s="37">
        <v>18</v>
      </c>
      <c r="C73" s="44" t="s">
        <v>226</v>
      </c>
      <c r="G73" s="45"/>
      <c r="J73" s="43"/>
    </row>
    <row r="74" spans="3:10" ht="12.75">
      <c r="C74" s="447" t="s">
        <v>227</v>
      </c>
      <c r="D74" s="448"/>
      <c r="E74" s="448"/>
      <c r="F74" s="448"/>
      <c r="G74" s="448"/>
      <c r="H74" s="448"/>
      <c r="J74" s="43"/>
    </row>
    <row r="75" spans="5:12" ht="12.75">
      <c r="E75" s="38" t="s">
        <v>46</v>
      </c>
      <c r="G75" s="45">
        <v>35.65</v>
      </c>
      <c r="J75" s="43"/>
      <c r="L75" s="40">
        <f>G75*J75</f>
        <v>0</v>
      </c>
    </row>
    <row r="76" spans="2:11" ht="12.75">
      <c r="B76" s="62"/>
      <c r="C76" s="63"/>
      <c r="D76" s="63"/>
      <c r="E76" s="63"/>
      <c r="F76" s="63"/>
      <c r="G76" s="76"/>
      <c r="H76" s="63"/>
      <c r="I76" s="63"/>
      <c r="J76" s="77"/>
      <c r="K76" s="63"/>
    </row>
    <row r="77" spans="1:3" ht="12.75">
      <c r="A77" s="32">
        <f>IF(C77=0,0,1)</f>
        <v>1</v>
      </c>
      <c r="B77" s="37">
        <v>19</v>
      </c>
      <c r="C77" s="44" t="s">
        <v>70</v>
      </c>
    </row>
    <row r="78" spans="3:10" ht="40.5" customHeight="1">
      <c r="C78" s="444" t="s">
        <v>260</v>
      </c>
      <c r="D78" s="444"/>
      <c r="E78" s="444"/>
      <c r="F78" s="444"/>
      <c r="G78" s="444"/>
      <c r="H78" s="444"/>
      <c r="I78" s="22"/>
      <c r="J78" s="26"/>
    </row>
    <row r="79" spans="5:12" ht="12.75">
      <c r="E79" s="38" t="s">
        <v>261</v>
      </c>
      <c r="G79" s="45">
        <v>10</v>
      </c>
      <c r="J79" s="43"/>
      <c r="L79" s="40">
        <f>G79*J79</f>
        <v>0</v>
      </c>
    </row>
    <row r="80" spans="2:12" ht="12.75">
      <c r="B80" s="62"/>
      <c r="C80" s="63"/>
      <c r="D80" s="63"/>
      <c r="E80" s="63"/>
      <c r="F80" s="63"/>
      <c r="G80" s="76"/>
      <c r="H80" s="63"/>
      <c r="I80" s="63"/>
      <c r="J80" s="77"/>
      <c r="K80" s="63"/>
      <c r="L80" s="65"/>
    </row>
    <row r="81" spans="1:12" s="47" customFormat="1" ht="18.75" customHeight="1">
      <c r="A81" s="46" t="s">
        <v>47</v>
      </c>
      <c r="B81" s="142"/>
      <c r="C81" s="47" t="s">
        <v>83</v>
      </c>
      <c r="G81" s="143">
        <f>SUM(L5:L420)</f>
        <v>0</v>
      </c>
      <c r="J81" s="48"/>
      <c r="K81" s="79"/>
      <c r="L81" s="80"/>
    </row>
    <row r="82" spans="2:12" ht="12.75">
      <c r="B82" s="62"/>
      <c r="C82" s="63"/>
      <c r="D82" s="63"/>
      <c r="E82" s="63"/>
      <c r="F82" s="63"/>
      <c r="G82" s="63"/>
      <c r="H82" s="63"/>
      <c r="I82" s="63"/>
      <c r="J82" s="64"/>
      <c r="K82" s="63"/>
      <c r="L82" s="65"/>
    </row>
    <row r="152" ht="12.75"/>
    <row r="153" ht="12.75"/>
    <row r="154" ht="12.75"/>
    <row r="155" ht="12.75"/>
    <row r="156" ht="12.75"/>
    <row r="157" ht="12.75"/>
  </sheetData>
  <sheetProtection/>
  <mergeCells count="17">
    <mergeCell ref="C78:H78"/>
    <mergeCell ref="C42:H42"/>
    <mergeCell ref="C54:H54"/>
    <mergeCell ref="C46:H46"/>
    <mergeCell ref="C58:H58"/>
    <mergeCell ref="C62:H62"/>
    <mergeCell ref="C74:H74"/>
    <mergeCell ref="C38:H38"/>
    <mergeCell ref="C34:H34"/>
    <mergeCell ref="C30:H30"/>
    <mergeCell ref="C50:H50"/>
    <mergeCell ref="C10:H10"/>
    <mergeCell ref="C6:H6"/>
    <mergeCell ref="C18:H18"/>
    <mergeCell ref="C26:H26"/>
    <mergeCell ref="C14:H14"/>
    <mergeCell ref="C22:H22"/>
  </mergeCells>
  <printOptions/>
  <pageMargins left="0.7874015748031497" right="0.7480314960629921" top="0.7874015748031497" bottom="0.7874015748031497" header="0" footer="0"/>
  <pageSetup horizontalDpi="600" verticalDpi="600" orientation="portrait" paperSize="9" r:id="rId3"/>
  <headerFooter alignWithMargins="0">
    <oddFooter>&amp;C&amp;A&amp;RStran &amp;P</oddFooter>
  </headerFooter>
  <legacyDrawing r:id="rId2"/>
</worksheet>
</file>

<file path=xl/worksheets/sheet8.xml><?xml version="1.0" encoding="utf-8"?>
<worksheet xmlns="http://schemas.openxmlformats.org/spreadsheetml/2006/main" xmlns:r="http://schemas.openxmlformats.org/officeDocument/2006/relationships">
  <sheetPr codeName="List34"/>
  <dimension ref="A1:L35"/>
  <sheetViews>
    <sheetView zoomScalePageLayoutView="0" workbookViewId="0" topLeftCell="B2">
      <selection activeCell="J32" sqref="J32"/>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3.375" style="38" customWidth="1"/>
    <col min="8" max="8" width="6.875" style="38" customWidth="1"/>
    <col min="9" max="9" width="0.74609375" style="38" customWidth="1"/>
    <col min="10" max="10" width="12.25390625" style="39" customWidth="1"/>
    <col min="11" max="11" width="0.74609375" style="38" customWidth="1"/>
    <col min="12" max="12" width="13.875" style="40" customWidth="1"/>
    <col min="13" max="13" width="8.125" style="38" customWidth="1"/>
    <col min="14" max="16384" width="9.125" style="38" customWidth="1"/>
  </cols>
  <sheetData>
    <row r="1" spans="2:12" s="32" customFormat="1" ht="16.5" customHeight="1" hidden="1">
      <c r="B1" s="34" t="s">
        <v>29</v>
      </c>
      <c r="C1" s="32" t="s">
        <v>47</v>
      </c>
      <c r="J1" s="35"/>
      <c r="L1" s="36">
        <f>SUM(L6:L459)</f>
        <v>0</v>
      </c>
    </row>
    <row r="2" spans="2:12" ht="15.75" customHeight="1">
      <c r="B2" s="62"/>
      <c r="C2" s="63"/>
      <c r="D2" s="63"/>
      <c r="E2" s="63"/>
      <c r="F2" s="63"/>
      <c r="G2" s="63"/>
      <c r="H2" s="63"/>
      <c r="I2" s="63"/>
      <c r="J2" s="64"/>
      <c r="K2" s="65"/>
      <c r="L2" s="63"/>
    </row>
    <row r="3" spans="1:12" s="1" customFormat="1" ht="18.75" customHeight="1">
      <c r="A3" s="28" t="s">
        <v>47</v>
      </c>
      <c r="B3" s="141" t="s">
        <v>92</v>
      </c>
      <c r="C3" s="1" t="s">
        <v>58</v>
      </c>
      <c r="I3" s="69"/>
      <c r="J3" s="23" t="s">
        <v>48</v>
      </c>
      <c r="K3" s="21"/>
      <c r="L3" s="31" t="s">
        <v>79</v>
      </c>
    </row>
    <row r="4" spans="1:12" ht="12.75" customHeight="1">
      <c r="A4" s="32">
        <v>0</v>
      </c>
      <c r="B4" s="41"/>
      <c r="C4" s="42"/>
      <c r="I4" s="63"/>
      <c r="K4" s="40"/>
      <c r="L4" s="38"/>
    </row>
    <row r="5" spans="2:12" ht="12.75" customHeight="1">
      <c r="B5" s="41"/>
      <c r="C5" s="42"/>
      <c r="I5" s="63"/>
      <c r="K5" s="40"/>
      <c r="L5" s="38"/>
    </row>
    <row r="6" spans="1:12" ht="12.75">
      <c r="A6" s="32">
        <f>IF(C6=0,0,1)</f>
        <v>1</v>
      </c>
      <c r="B6" s="37">
        <f>SUM($A$4:A6)*A6</f>
        <v>1</v>
      </c>
      <c r="C6" s="44" t="s">
        <v>149</v>
      </c>
      <c r="I6" s="63"/>
      <c r="J6" s="64"/>
      <c r="K6" s="63"/>
      <c r="L6" s="65"/>
    </row>
    <row r="7" spans="3:10" ht="39" customHeight="1">
      <c r="C7" s="444" t="s">
        <v>150</v>
      </c>
      <c r="D7" s="444"/>
      <c r="E7" s="444"/>
      <c r="F7" s="444"/>
      <c r="G7" s="444"/>
      <c r="H7" s="444"/>
      <c r="I7" s="22"/>
      <c r="J7" s="24"/>
    </row>
    <row r="8" spans="2:12" ht="12.75">
      <c r="B8" s="62"/>
      <c r="E8" s="38" t="s">
        <v>28</v>
      </c>
      <c r="F8" s="38" t="s">
        <v>27</v>
      </c>
      <c r="G8" s="45">
        <v>48</v>
      </c>
      <c r="J8" s="43"/>
      <c r="L8" s="40">
        <f>G8*J8</f>
        <v>0</v>
      </c>
    </row>
    <row r="9" spans="2:12" ht="12.75">
      <c r="B9" s="62"/>
      <c r="C9" s="63"/>
      <c r="D9" s="63"/>
      <c r="E9" s="63"/>
      <c r="F9" s="63"/>
      <c r="G9" s="76"/>
      <c r="H9" s="63"/>
      <c r="I9" s="63"/>
      <c r="J9" s="77"/>
      <c r="K9" s="63"/>
      <c r="L9" s="65"/>
    </row>
    <row r="10" spans="1:12" ht="12.75">
      <c r="A10" s="32">
        <f>IF(C10=0,0,1)</f>
        <v>1</v>
      </c>
      <c r="B10" s="37">
        <f>SUM($A$4:A10)*A10</f>
        <v>2</v>
      </c>
      <c r="C10" s="44" t="s">
        <v>98</v>
      </c>
      <c r="K10" s="63"/>
      <c r="L10" s="65"/>
    </row>
    <row r="11" spans="3:10" ht="25.5" customHeight="1">
      <c r="C11" s="444" t="s">
        <v>99</v>
      </c>
      <c r="D11" s="444"/>
      <c r="E11" s="444"/>
      <c r="F11" s="444"/>
      <c r="G11" s="444"/>
      <c r="H11" s="444"/>
      <c r="I11" s="22"/>
      <c r="J11" s="26"/>
    </row>
    <row r="12" spans="2:12" ht="12.75">
      <c r="B12" s="62"/>
      <c r="E12" s="38" t="s">
        <v>46</v>
      </c>
      <c r="F12" s="38" t="s">
        <v>27</v>
      </c>
      <c r="G12" s="45">
        <v>30</v>
      </c>
      <c r="J12" s="43"/>
      <c r="L12" s="40">
        <f>G12*J12</f>
        <v>0</v>
      </c>
    </row>
    <row r="13" spans="2:12" ht="12.75">
      <c r="B13" s="62"/>
      <c r="C13" s="63"/>
      <c r="D13" s="63"/>
      <c r="E13" s="63"/>
      <c r="F13" s="63"/>
      <c r="G13" s="76"/>
      <c r="H13" s="63"/>
      <c r="I13" s="63"/>
      <c r="J13" s="77"/>
      <c r="K13" s="63"/>
      <c r="L13" s="65"/>
    </row>
    <row r="14" spans="1:12" ht="12.75">
      <c r="A14" s="32">
        <f>IF(C14=0,0,1)</f>
        <v>1</v>
      </c>
      <c r="B14" s="37">
        <f>SUM($A$4:A14)*A14</f>
        <v>3</v>
      </c>
      <c r="C14" s="44" t="s">
        <v>22</v>
      </c>
      <c r="I14" s="63"/>
      <c r="J14" s="64"/>
      <c r="K14" s="63"/>
      <c r="L14" s="65"/>
    </row>
    <row r="15" spans="3:12" ht="26.25" customHeight="1">
      <c r="C15" s="444" t="s">
        <v>151</v>
      </c>
      <c r="D15" s="444"/>
      <c r="E15" s="444"/>
      <c r="F15" s="444"/>
      <c r="G15" s="444"/>
      <c r="H15" s="444"/>
      <c r="I15" s="75"/>
      <c r="J15" s="78"/>
      <c r="K15" s="63"/>
      <c r="L15" s="65"/>
    </row>
    <row r="16" spans="2:12" ht="12.75">
      <c r="B16" s="62"/>
      <c r="C16" s="63"/>
      <c r="E16" s="38" t="s">
        <v>28</v>
      </c>
      <c r="F16" s="38" t="s">
        <v>27</v>
      </c>
      <c r="G16" s="45">
        <v>20</v>
      </c>
      <c r="J16" s="43"/>
      <c r="L16" s="40">
        <f>G16*J16</f>
        <v>0</v>
      </c>
    </row>
    <row r="17" spans="2:12" ht="12.75">
      <c r="B17" s="62"/>
      <c r="C17" s="63"/>
      <c r="D17" s="63"/>
      <c r="E17" s="63"/>
      <c r="F17" s="63"/>
      <c r="G17" s="76"/>
      <c r="H17" s="63"/>
      <c r="I17" s="63"/>
      <c r="J17" s="77"/>
      <c r="K17" s="63"/>
      <c r="L17" s="65"/>
    </row>
    <row r="18" spans="1:12" ht="12.75">
      <c r="A18" s="32">
        <f>IF(C18=0,0,1)</f>
        <v>1</v>
      </c>
      <c r="B18" s="37">
        <f>SUM($A$4:A18)*A18</f>
        <v>4</v>
      </c>
      <c r="C18" s="44" t="s">
        <v>152</v>
      </c>
      <c r="I18" s="63"/>
      <c r="J18" s="64"/>
      <c r="K18" s="63"/>
      <c r="L18" s="65"/>
    </row>
    <row r="19" spans="3:12" ht="25.5" customHeight="1">
      <c r="C19" s="444" t="s">
        <v>264</v>
      </c>
      <c r="D19" s="446"/>
      <c r="E19" s="446"/>
      <c r="F19" s="446"/>
      <c r="G19" s="446"/>
      <c r="H19" s="446"/>
      <c r="I19" s="75"/>
      <c r="J19" s="78"/>
      <c r="K19" s="63"/>
      <c r="L19" s="65"/>
    </row>
    <row r="20" spans="2:12" ht="12.75">
      <c r="B20" s="62"/>
      <c r="C20" s="63"/>
      <c r="E20" s="38" t="s">
        <v>52</v>
      </c>
      <c r="G20" s="45">
        <v>47.6</v>
      </c>
      <c r="J20" s="43"/>
      <c r="L20" s="40">
        <f>G20*J20</f>
        <v>0</v>
      </c>
    </row>
    <row r="21" spans="2:12" ht="12.75">
      <c r="B21" s="62"/>
      <c r="C21" s="63"/>
      <c r="D21" s="63"/>
      <c r="E21" s="63"/>
      <c r="F21" s="63"/>
      <c r="G21" s="76"/>
      <c r="H21" s="63"/>
      <c r="I21" s="63"/>
      <c r="J21" s="77"/>
      <c r="K21" s="63"/>
      <c r="L21" s="65"/>
    </row>
    <row r="22" spans="1:3" ht="12.75">
      <c r="A22" s="32">
        <f>IF(C22=0,0,1)</f>
        <v>1</v>
      </c>
      <c r="B22" s="37">
        <f>SUM($A$4:A22)*A22</f>
        <v>5</v>
      </c>
      <c r="C22" s="44" t="s">
        <v>69</v>
      </c>
    </row>
    <row r="23" spans="3:10" ht="40.5" customHeight="1">
      <c r="C23" s="444" t="s">
        <v>153</v>
      </c>
      <c r="D23" s="444"/>
      <c r="E23" s="444"/>
      <c r="F23" s="444"/>
      <c r="G23" s="444"/>
      <c r="H23" s="444"/>
      <c r="I23" s="22"/>
      <c r="J23" s="26"/>
    </row>
    <row r="24" spans="5:12" ht="12.75">
      <c r="E24" s="38" t="s">
        <v>53</v>
      </c>
      <c r="G24" s="45">
        <v>2</v>
      </c>
      <c r="J24" s="43"/>
      <c r="L24" s="40">
        <f>G24*J24</f>
        <v>0</v>
      </c>
    </row>
    <row r="25" spans="2:12" ht="12.75">
      <c r="B25" s="62"/>
      <c r="C25" s="63"/>
      <c r="D25" s="63"/>
      <c r="E25" s="63"/>
      <c r="F25" s="63"/>
      <c r="G25" s="76"/>
      <c r="H25" s="63"/>
      <c r="I25" s="63"/>
      <c r="J25" s="77"/>
      <c r="K25" s="63"/>
      <c r="L25" s="65"/>
    </row>
    <row r="26" spans="1:3" ht="12.75">
      <c r="A26" s="32">
        <f>IF(C26=0,0,1)</f>
        <v>1</v>
      </c>
      <c r="B26" s="37">
        <f>SUM($A$4:A26)*A26</f>
        <v>6</v>
      </c>
      <c r="C26" s="44" t="s">
        <v>154</v>
      </c>
    </row>
    <row r="27" spans="3:10" ht="51.75" customHeight="1">
      <c r="C27" s="444" t="s">
        <v>191</v>
      </c>
      <c r="D27" s="444"/>
      <c r="E27" s="444"/>
      <c r="F27" s="444"/>
      <c r="G27" s="444"/>
      <c r="H27" s="444"/>
      <c r="I27" s="22"/>
      <c r="J27" s="26"/>
    </row>
    <row r="28" spans="5:12" ht="12.75">
      <c r="E28" s="38" t="s">
        <v>53</v>
      </c>
      <c r="G28" s="45">
        <v>4</v>
      </c>
      <c r="J28" s="43"/>
      <c r="L28" s="40">
        <f>G28*J28</f>
        <v>0</v>
      </c>
    </row>
    <row r="29" spans="2:12" ht="12.75">
      <c r="B29" s="62"/>
      <c r="C29" s="63"/>
      <c r="D29" s="63"/>
      <c r="E29" s="63"/>
      <c r="F29" s="63"/>
      <c r="G29" s="76"/>
      <c r="H29" s="63"/>
      <c r="I29" s="63"/>
      <c r="J29" s="77"/>
      <c r="K29" s="63"/>
      <c r="L29" s="65"/>
    </row>
    <row r="30" spans="1:3" ht="12.75">
      <c r="A30" s="32">
        <f>IF(C30=0,0,1)</f>
        <v>1</v>
      </c>
      <c r="B30" s="37">
        <f>SUM($A$4:A30)*A30</f>
        <v>7</v>
      </c>
      <c r="C30" s="44" t="s">
        <v>105</v>
      </c>
    </row>
    <row r="31" spans="3:10" ht="51.75" customHeight="1">
      <c r="C31" s="444" t="s">
        <v>155</v>
      </c>
      <c r="D31" s="444"/>
      <c r="E31" s="444"/>
      <c r="F31" s="444"/>
      <c r="G31" s="444"/>
      <c r="H31" s="444"/>
      <c r="I31" s="22"/>
      <c r="J31" s="26"/>
    </row>
    <row r="32" spans="5:12" ht="12.75">
      <c r="E32" s="38" t="s">
        <v>53</v>
      </c>
      <c r="G32" s="45">
        <v>1</v>
      </c>
      <c r="J32" s="43"/>
      <c r="L32" s="40">
        <f>G32*J32</f>
        <v>0</v>
      </c>
    </row>
    <row r="33" spans="2:12" ht="12.75">
      <c r="B33" s="62"/>
      <c r="C33" s="63"/>
      <c r="D33" s="63"/>
      <c r="E33" s="63"/>
      <c r="F33" s="63"/>
      <c r="G33" s="76"/>
      <c r="H33" s="63"/>
      <c r="I33" s="63"/>
      <c r="J33" s="77"/>
      <c r="K33" s="63"/>
      <c r="L33" s="65"/>
    </row>
    <row r="34" spans="1:12" s="47" customFormat="1" ht="18.75" customHeight="1">
      <c r="A34" s="46" t="s">
        <v>47</v>
      </c>
      <c r="B34" s="142"/>
      <c r="C34" s="47" t="s">
        <v>85</v>
      </c>
      <c r="G34" s="143">
        <f>SUM(L6:L459)</f>
        <v>0</v>
      </c>
      <c r="J34" s="48"/>
      <c r="K34" s="49"/>
      <c r="L34" s="50"/>
    </row>
    <row r="35" spans="2:12" ht="12.75">
      <c r="B35" s="62"/>
      <c r="C35" s="63"/>
      <c r="D35" s="63"/>
      <c r="E35" s="63"/>
      <c r="F35" s="63"/>
      <c r="G35" s="63"/>
      <c r="H35" s="63"/>
      <c r="I35" s="63"/>
      <c r="J35" s="64"/>
      <c r="K35" s="63"/>
      <c r="L35" s="65"/>
    </row>
    <row r="65" ht="12.75"/>
    <row r="66" ht="12.75"/>
    <row r="67" ht="12.75"/>
  </sheetData>
  <sheetProtection/>
  <mergeCells count="7">
    <mergeCell ref="C31:H31"/>
    <mergeCell ref="C23:H23"/>
    <mergeCell ref="C27:H27"/>
    <mergeCell ref="C7:H7"/>
    <mergeCell ref="C11:H11"/>
    <mergeCell ref="C15:H15"/>
    <mergeCell ref="C19:H19"/>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xl/worksheets/sheet9.xml><?xml version="1.0" encoding="utf-8"?>
<worksheet xmlns="http://schemas.openxmlformats.org/spreadsheetml/2006/main" xmlns:r="http://schemas.openxmlformats.org/officeDocument/2006/relationships">
  <sheetPr codeName="List35"/>
  <dimension ref="A1:L17"/>
  <sheetViews>
    <sheetView zoomScalePageLayoutView="0" workbookViewId="0" topLeftCell="B2">
      <selection activeCell="J15" sqref="J15"/>
    </sheetView>
  </sheetViews>
  <sheetFormatPr defaultColWidth="9.00390625" defaultRowHeight="12.75"/>
  <cols>
    <col min="1" max="1" width="0" style="32" hidden="1" customWidth="1"/>
    <col min="2" max="2" width="4.625" style="37" customWidth="1"/>
    <col min="3" max="3" width="9.125" style="38" customWidth="1"/>
    <col min="4" max="4" width="8.125" style="38" customWidth="1"/>
    <col min="5" max="5" width="9.125" style="38" customWidth="1"/>
    <col min="6" max="6" width="8.125" style="38" customWidth="1"/>
    <col min="7" max="7" width="14.25390625" style="38" bestFit="1" customWidth="1"/>
    <col min="8" max="8" width="6.875" style="38" customWidth="1"/>
    <col min="9" max="9" width="0.74609375" style="38" customWidth="1"/>
    <col min="10" max="10" width="11.875" style="39" customWidth="1"/>
    <col min="11" max="11" width="0.74609375" style="38" customWidth="1"/>
    <col min="12" max="12" width="13.875" style="40" customWidth="1"/>
    <col min="13" max="13" width="8.125" style="38" customWidth="1"/>
    <col min="14" max="16384" width="9.125" style="38" customWidth="1"/>
  </cols>
  <sheetData>
    <row r="1" spans="2:12" s="32" customFormat="1" ht="16.5" customHeight="1" hidden="1">
      <c r="B1" s="34" t="s">
        <v>29</v>
      </c>
      <c r="C1" s="32" t="s">
        <v>47</v>
      </c>
      <c r="J1" s="35"/>
      <c r="L1" s="36">
        <f>SUM(L9:L483)</f>
        <v>0</v>
      </c>
    </row>
    <row r="2" spans="2:12" ht="15.75" customHeight="1">
      <c r="B2" s="62"/>
      <c r="C2" s="63"/>
      <c r="D2" s="63"/>
      <c r="E2" s="63"/>
      <c r="F2" s="63"/>
      <c r="G2" s="63"/>
      <c r="H2" s="63"/>
      <c r="I2" s="63"/>
      <c r="J2" s="64"/>
      <c r="K2" s="65"/>
      <c r="L2" s="63"/>
    </row>
    <row r="3" spans="1:12" s="1" customFormat="1" ht="18.75" customHeight="1">
      <c r="A3" s="28" t="s">
        <v>47</v>
      </c>
      <c r="B3" s="141" t="s">
        <v>59</v>
      </c>
      <c r="C3" s="1" t="s">
        <v>86</v>
      </c>
      <c r="J3" s="23" t="s">
        <v>48</v>
      </c>
      <c r="K3" s="21"/>
      <c r="L3" s="31" t="s">
        <v>79</v>
      </c>
    </row>
    <row r="4" spans="1:12" s="1" customFormat="1" ht="18.75" customHeight="1">
      <c r="A4" s="28"/>
      <c r="B4" s="67"/>
      <c r="C4" s="68"/>
      <c r="D4" s="69"/>
      <c r="E4" s="69"/>
      <c r="F4" s="69"/>
      <c r="G4" s="69"/>
      <c r="H4" s="69"/>
      <c r="I4" s="69"/>
      <c r="J4" s="70"/>
      <c r="K4" s="71"/>
      <c r="L4" s="72"/>
    </row>
    <row r="5" spans="1:3" ht="12.75">
      <c r="A5" s="32">
        <f>IF(C5=0,0,1)</f>
        <v>1</v>
      </c>
      <c r="B5" s="37">
        <f>SUM($A$5:A5)*A5</f>
        <v>1</v>
      </c>
      <c r="C5" s="44" t="s">
        <v>157</v>
      </c>
    </row>
    <row r="6" spans="3:10" ht="39.75" customHeight="1">
      <c r="C6" s="444" t="s">
        <v>115</v>
      </c>
      <c r="D6" s="446"/>
      <c r="E6" s="446"/>
      <c r="F6" s="446"/>
      <c r="G6" s="446"/>
      <c r="H6" s="446"/>
      <c r="I6" s="33"/>
      <c r="J6" s="25"/>
    </row>
    <row r="7" spans="5:12" ht="12.75">
      <c r="E7" s="38" t="s">
        <v>52</v>
      </c>
      <c r="G7" s="45">
        <v>39</v>
      </c>
      <c r="J7" s="43"/>
      <c r="L7" s="40">
        <f>G7*J7</f>
        <v>0</v>
      </c>
    </row>
    <row r="8" spans="2:12" ht="12.75">
      <c r="B8" s="62"/>
      <c r="C8" s="63"/>
      <c r="D8" s="63"/>
      <c r="E8" s="63"/>
      <c r="F8" s="63"/>
      <c r="G8" s="76"/>
      <c r="H8" s="63"/>
      <c r="I8" s="63"/>
      <c r="J8" s="77"/>
      <c r="K8" s="63"/>
      <c r="L8" s="65"/>
    </row>
    <row r="9" spans="1:3" ht="15.75" customHeight="1">
      <c r="A9" s="32">
        <f>IF(C9=0,0,1)</f>
        <v>1</v>
      </c>
      <c r="B9" s="37">
        <f>SUM($A$5:A9)*A9</f>
        <v>2</v>
      </c>
      <c r="C9" s="44" t="s">
        <v>24</v>
      </c>
    </row>
    <row r="10" spans="3:10" ht="41.25" customHeight="1">
      <c r="C10" s="444" t="s">
        <v>109</v>
      </c>
      <c r="D10" s="446"/>
      <c r="E10" s="446"/>
      <c r="F10" s="446"/>
      <c r="G10" s="446"/>
      <c r="H10" s="446"/>
      <c r="I10" s="33"/>
      <c r="J10" s="25"/>
    </row>
    <row r="11" spans="5:12" ht="12.75">
      <c r="E11" s="38" t="s">
        <v>52</v>
      </c>
      <c r="G11" s="45">
        <v>5.1</v>
      </c>
      <c r="J11" s="43"/>
      <c r="L11" s="40">
        <f>G11*J11</f>
        <v>0</v>
      </c>
    </row>
    <row r="12" spans="2:12" ht="12.75">
      <c r="B12" s="62"/>
      <c r="C12" s="63"/>
      <c r="D12" s="63"/>
      <c r="E12" s="63"/>
      <c r="F12" s="63"/>
      <c r="G12" s="76"/>
      <c r="H12" s="63"/>
      <c r="I12" s="63"/>
      <c r="J12" s="77"/>
      <c r="K12" s="63"/>
      <c r="L12" s="65"/>
    </row>
    <row r="13" spans="1:3" ht="12.75">
      <c r="A13" s="32">
        <f>IF(C13=0,0,1)</f>
        <v>1</v>
      </c>
      <c r="B13" s="37">
        <f>SUM($A$5:A13)*A13</f>
        <v>3</v>
      </c>
      <c r="C13" s="44" t="s">
        <v>91</v>
      </c>
    </row>
    <row r="14" spans="3:10" ht="42.75" customHeight="1">
      <c r="C14" s="444" t="s">
        <v>110</v>
      </c>
      <c r="D14" s="444"/>
      <c r="E14" s="444"/>
      <c r="F14" s="444"/>
      <c r="G14" s="444"/>
      <c r="H14" s="444"/>
      <c r="I14" s="22"/>
      <c r="J14" s="26"/>
    </row>
    <row r="15" spans="5:12" ht="12.75">
      <c r="E15" s="38" t="s">
        <v>53</v>
      </c>
      <c r="G15" s="45">
        <v>2</v>
      </c>
      <c r="J15" s="43"/>
      <c r="L15" s="40">
        <f>G15*J15</f>
        <v>0</v>
      </c>
    </row>
    <row r="16" ht="12.75"/>
    <row r="17" spans="1:12" s="47" customFormat="1" ht="18.75" customHeight="1">
      <c r="A17" s="46" t="s">
        <v>47</v>
      </c>
      <c r="B17" s="151"/>
      <c r="C17" s="47" t="s">
        <v>84</v>
      </c>
      <c r="G17" s="143">
        <f>SUM(L5:L483)</f>
        <v>0</v>
      </c>
      <c r="J17" s="48"/>
      <c r="K17" s="49"/>
      <c r="L17" s="50"/>
    </row>
    <row r="38" ht="12.75"/>
    <row r="39" ht="12.75"/>
    <row r="40" ht="12.75"/>
    <row r="41" ht="12.75"/>
  </sheetData>
  <sheetProtection/>
  <mergeCells count="3">
    <mergeCell ref="C14:H14"/>
    <mergeCell ref="C10:H10"/>
    <mergeCell ref="C6:H6"/>
  </mergeCells>
  <printOptions/>
  <pageMargins left="0.7874015748031497" right="0.75" top="0.984251968503937" bottom="0.984251968503937" header="0" footer="0"/>
  <pageSetup horizontalDpi="600" verticalDpi="600" orientation="portrait" paperSize="9" r:id="rId3"/>
  <headerFooter alignWithMargins="0">
    <oddFooter>&amp;C&amp;A&amp;RStran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LUKA-VID</dc:creator>
  <cp:keywords/>
  <dc:description/>
  <cp:lastModifiedBy>bostjank</cp:lastModifiedBy>
  <cp:lastPrinted>2012-07-25T07:20:34Z</cp:lastPrinted>
  <dcterms:created xsi:type="dcterms:W3CDTF">2001-09-02T17:27:34Z</dcterms:created>
  <dcterms:modified xsi:type="dcterms:W3CDTF">2012-07-25T09:03:10Z</dcterms:modified>
  <cp:category/>
  <cp:version/>
  <cp:contentType/>
  <cp:contentStatus/>
</cp:coreProperties>
</file>