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REKAPITULACIJA" sheetId="1" r:id="rId1"/>
    <sheet name="Črniče" sheetId="2" r:id="rId2"/>
  </sheets>
  <definedNames>
    <definedName name="_xlnm.Print_Area" localSheetId="1">'Črniče'!$A$1:$F$156</definedName>
  </definedNames>
  <calcPr fullCalcOnLoad="1"/>
</workbook>
</file>

<file path=xl/sharedStrings.xml><?xml version="1.0" encoding="utf-8"?>
<sst xmlns="http://schemas.openxmlformats.org/spreadsheetml/2006/main" count="259" uniqueCount="140">
  <si>
    <t>PREDDELA</t>
  </si>
  <si>
    <t>m</t>
  </si>
  <si>
    <t>1.</t>
  </si>
  <si>
    <t>kos</t>
  </si>
  <si>
    <t>2.</t>
  </si>
  <si>
    <t>3.</t>
  </si>
  <si>
    <t>4.</t>
  </si>
  <si>
    <t>SKUPAJ</t>
  </si>
  <si>
    <t>5.</t>
  </si>
  <si>
    <t>6.</t>
  </si>
  <si>
    <t>7.</t>
  </si>
  <si>
    <t>9.</t>
  </si>
  <si>
    <t>10.</t>
  </si>
  <si>
    <t>11.</t>
  </si>
  <si>
    <t>8.</t>
  </si>
  <si>
    <t>12.</t>
  </si>
  <si>
    <t>RUŠITVENA DELA</t>
  </si>
  <si>
    <t>ZEMELJSKA DELA</t>
  </si>
  <si>
    <t>ZEMELJSKA DELA SKUPAJ</t>
  </si>
  <si>
    <t>PREDDELA SKUPAJ</t>
  </si>
  <si>
    <t>Naprava in postavitev gradbenih profilov (na mestih kjer se menja smer ali naklon)</t>
  </si>
  <si>
    <r>
      <t>m</t>
    </r>
    <r>
      <rPr>
        <vertAlign val="superscript"/>
        <sz val="11"/>
        <rFont val="Arial Narrow"/>
        <family val="2"/>
      </rPr>
      <t>3</t>
    </r>
  </si>
  <si>
    <r>
      <t>m</t>
    </r>
    <r>
      <rPr>
        <vertAlign val="superscript"/>
        <sz val="11"/>
        <rFont val="Arial Narrow"/>
        <family val="2"/>
      </rPr>
      <t>2</t>
    </r>
  </si>
  <si>
    <t>REKAPITULACIJA</t>
  </si>
  <si>
    <t>SKUPAJ Z DDV</t>
  </si>
  <si>
    <t>kpl</t>
  </si>
  <si>
    <t xml:space="preserve"> - v terenu IV. ktg. - 20%</t>
  </si>
  <si>
    <t>13.</t>
  </si>
  <si>
    <t>14.</t>
  </si>
  <si>
    <t>15.</t>
  </si>
  <si>
    <t>OSTALA DELA</t>
  </si>
  <si>
    <t>Zakoličba trase vodovoda z niveliranjem kanala</t>
  </si>
  <si>
    <t>Planiranje dna rova  s točnostjo +/- 1 cm</t>
  </si>
  <si>
    <t>VODOVODNI MATERIAL Z MONTAŽO IN TRANSPORTI</t>
  </si>
  <si>
    <t>A</t>
  </si>
  <si>
    <t>CEVI</t>
  </si>
  <si>
    <t>B</t>
  </si>
  <si>
    <t>FAZONI</t>
  </si>
  <si>
    <t>16.</t>
  </si>
  <si>
    <t>17.</t>
  </si>
  <si>
    <t>N DN 80</t>
  </si>
  <si>
    <t>ARMATURE</t>
  </si>
  <si>
    <t>C</t>
  </si>
  <si>
    <t>VODOVODNI MATERIAL Z MONTAŽO IN TRANSPORTI SKUPAJ</t>
  </si>
  <si>
    <t>OSTALA  DELA SKUPAJ</t>
  </si>
  <si>
    <t>RUŠITVENA DELA SKUPAJ</t>
  </si>
  <si>
    <t>NEPREDVIDENA DELA 10%</t>
  </si>
  <si>
    <t>FFQ DN 50</t>
  </si>
  <si>
    <t>Prevozi materiala vključno z raznosom vzdolž trase vodovoda in ostali manipulativni stroški.</t>
  </si>
  <si>
    <r>
      <t>Fino planiranje, odstranjevanje kamna, sejanje travne mešanice 30 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in dodajanje granulat mineralnega gnojila 30 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 valjanjem s travnim valjarjem.</t>
    </r>
  </si>
  <si>
    <t>Strojni odkop humusa v debelini do 20 cm z odlaganjem na rob izkopa.</t>
  </si>
  <si>
    <t>MMA DN 80/50</t>
  </si>
  <si>
    <t>EU DN 100</t>
  </si>
  <si>
    <t>KOLO ZA ZASUN DN 50</t>
  </si>
  <si>
    <t>Izdelava betonskih podstavkov dim. 40x40x10cm iz betona C16/20, komplet z opažanjem, dobavo in vgrajevanjem betona, za montažo cestnih kap.</t>
  </si>
  <si>
    <t>Izdelava betonskih sidrnih blokov dim. 40x20x20cm iz betona C16/20, komplet z opažanjem, dobavo in vgrajevanjem betona, za montažo nadzemnega hidranta.</t>
  </si>
  <si>
    <t>Ročni izkop zemljine III ktg. z odmetom materiala 1.0m od roba izkopa.</t>
  </si>
  <si>
    <t>Zasip jarka z materialom od izkopa z nabijanjem v plasteh po 30 cm do 95% SPP; zrna premera nad 125 mm se izločajo!</t>
  </si>
  <si>
    <t>Raztiranje humusa  v sloju debeline 20 cm z vsemi transporti po gradbišču.</t>
  </si>
  <si>
    <t>Nakladanje in odvoz odvečnega materiala od izkopa na deponijo, ki jo zagotovi izvajalec, vključno z vsemi ravnanji in stroški za trajno odlaganje.</t>
  </si>
  <si>
    <t>posamezna postavka zajema vsa dela in material, kot npr. dobavo, prenose, montažo, tesnilni in vijačni material. Ves material je NP 16.</t>
  </si>
  <si>
    <t>Posamezna postavka zajema vsa dela in material, kot npr. dobavo, prenose, montažo, tesnilni in vijačni material. Ves material je NP 16.</t>
  </si>
  <si>
    <t>ENOKROGELNI ODZRAČEVALNI VENTIL DN50</t>
  </si>
  <si>
    <r>
      <t>Izdelava jaška za zračnik. Postavka zajema ves potreben material, delo in vse ostalo za izvedbo: priprava podlage, podložni beton v obroču C12/15=0,07m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, betonska cev fi 80 cm, L=0,5m, AB konus 80/60 cm L=32 cm, AB obroč iz C25/30=0,11m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, spoji obdelani s GCM 1:2.</t>
    </r>
  </si>
  <si>
    <t>Izdelava varnostnega načrta gradbišča pred začetkom gradnje po gradbenih predpisih</t>
  </si>
  <si>
    <t>navezava na obstoječe:</t>
  </si>
  <si>
    <t>lomi:</t>
  </si>
  <si>
    <t>MMK DN 100/45</t>
  </si>
  <si>
    <t>MMK DN 100/11,25</t>
  </si>
  <si>
    <t>MMK DN 80/45</t>
  </si>
  <si>
    <t>MMK DN 80/30</t>
  </si>
  <si>
    <t>nadzemni hidrant:</t>
  </si>
  <si>
    <t>EU DN 80</t>
  </si>
  <si>
    <t>zračnik:</t>
  </si>
  <si>
    <t>blatnik:</t>
  </si>
  <si>
    <r>
      <t>m</t>
    </r>
    <r>
      <rPr>
        <vertAlign val="superscript"/>
        <sz val="11"/>
        <rFont val="Calibri"/>
        <family val="2"/>
      </rPr>
      <t>2</t>
    </r>
  </si>
  <si>
    <t>Rezkanje asfalta v širini 40cm in debelini cca 4 cm z odvozom asfaltne zmesi v deponijo po izbiri izvajalca. V ceno so vključene tudi vse takse in drugi stroški, ki so povezani s trajnim deponiranjem oziroma recikliranjem</t>
  </si>
  <si>
    <t>Dobava, montaža in demontaža obojestranskega varovalnega opaža jarka v semi vertikalnem izkopu, tehnologija pa izbiri izvajalca. Višina opažanja do 2,5m.</t>
  </si>
  <si>
    <t>Zavarovanje prometa med gradnjo ZA CELOTEN CEVOVOD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</si>
  <si>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Zakoličba obstoječih komunalnih naprav ZA CELOTEN CEVOVOD (križanja in približevanja) in označitev - elektroinstalacije, telefona, vodovoda, kanalizacije po pogojih in navodilih upravljavca.</t>
  </si>
  <si>
    <t xml:space="preserve">Izdelava geodetskega načrta novega stanja skladno z ZGO-1 in navodili upravljalca kanal. </t>
  </si>
  <si>
    <t>Tlačni preizkus vodovoda</t>
  </si>
  <si>
    <t>Izpiranje in dezinfekcija vodovoda</t>
  </si>
  <si>
    <t xml:space="preserve"> - v terenu III. ktg. - 70%</t>
  </si>
  <si>
    <t xml:space="preserve"> - v terenu V. ktg. - 10%</t>
  </si>
  <si>
    <r>
      <t>Strojni izkop jarkov za vodovod, širine do 2.0 m, globine do 2.0 m, naklon brežin 70</t>
    </r>
    <r>
      <rPr>
        <sz val="10"/>
        <rFont val="Arial"/>
        <family val="2"/>
      </rPr>
      <t>°-90° z odmetom 1.0m od roba izkopa.</t>
    </r>
  </si>
  <si>
    <t>Izdelava posteljice deb.10cm, obsip in zasip cevi z gramoznim materjalom 4-8mm ter ročno komprimiranje v plasteh do višine 15cm nad temenom cevi</t>
  </si>
  <si>
    <t xml:space="preserve">Zasip  jarka z nevezanim materialom in izvedbo po TSC 06.100:2003, 0-125 mm, vključno z dobavo, komprimiranjem v plasteh po 30 cm ter planiranjem zgornjega sloja s točnostjo +-3 cm. </t>
  </si>
  <si>
    <t>Zasip jarka z nevezanim materialom, vgrajevanje in zahteve materiala po TSC 06.200:2003; 0-32 mm (tampon), vključno z dobavo ter komprimiranjem v plasti 20 cm - pod makadamsko cesto in parkiriščem.</t>
  </si>
  <si>
    <t>Rušenje in odstranitev betonskega temelja in droga za prometni znak z odvozom na trajno deponijo</t>
  </si>
  <si>
    <t xml:space="preserve">Odstranitev žive meje </t>
  </si>
  <si>
    <t>FFK DN 100/30</t>
  </si>
  <si>
    <t>FFK DN 100/45</t>
  </si>
  <si>
    <t>MMK DN 100/30</t>
  </si>
  <si>
    <t>POC. KOLENO N/Z 1''</t>
  </si>
  <si>
    <t>POC. KOLENO 1''</t>
  </si>
  <si>
    <t>POC. KOLENO N/Z 6/4''</t>
  </si>
  <si>
    <t>POC. KOLENO 6/4''</t>
  </si>
  <si>
    <t>POC. KOLENO N/Z 2''</t>
  </si>
  <si>
    <t>POC. KOLENO 2''</t>
  </si>
  <si>
    <t>T DN80</t>
  </si>
  <si>
    <t>FF DN 80/300</t>
  </si>
  <si>
    <t>X DN 80</t>
  </si>
  <si>
    <t>TULJAVA DN 2"</t>
  </si>
  <si>
    <t>Rušenje obstoječe kamnite zložbe z nakladanjem in odvozom</t>
  </si>
  <si>
    <t>Zasek oziroma rezanje obstoječega asfalta debeline do 15 cm - na regionalni cesti</t>
  </si>
  <si>
    <t>Rušenje obstoječe asfaltne prevleke debeline do 10 cm - na lokalni cesti, z nakladanjem na prevozno sredstvo in odvozom na trajno deponijo po izbiri izvajalca. V ceno vključene tudi vse takse in drugi stroški, ki so povezani s trajnim deponiranjem oziroma recikliranjem</t>
  </si>
  <si>
    <t>Strojni posek dreves in odkop panjev z odžaganjem vej ter nakladanjem na trajno deponijo po izboru izvajalca, komplet z vsemi stroški deponiranja. V postavko vključen požig vej in razžaganje debel na cca 2m deb. od 10 do 30cm.</t>
  </si>
  <si>
    <t>Zasip jarka z nevezanim materialom, vgrajevanje in zahteve materiala po TSC 06.200:2003; 0-32 mm (tampon), vključno z dobavo ter komprimiranjem v plasti 25 cm - pod regionalno cesto</t>
  </si>
  <si>
    <t>18.</t>
  </si>
  <si>
    <t>19.</t>
  </si>
  <si>
    <t>20.</t>
  </si>
  <si>
    <t>navezava na obstoječe v V1.1</t>
  </si>
  <si>
    <t>POC T KOS 1"</t>
  </si>
  <si>
    <t xml:space="preserve">krogelni ventil 1" </t>
  </si>
  <si>
    <r>
      <t>Prenašanje  in spuščanje v jarek plastificiranih pocinkanih cevi 1</t>
    </r>
    <r>
      <rPr>
        <sz val="11"/>
        <rFont val="Times New Roman"/>
        <family val="1"/>
      </rPr>
      <t xml:space="preserve">'', </t>
    </r>
    <r>
      <rPr>
        <sz val="11"/>
        <rFont val="Arial Narrow"/>
        <family val="2"/>
      </rPr>
      <t>z dobavo, montažo in vsem potrebnim materialom</t>
    </r>
  </si>
  <si>
    <r>
      <t>Prenašanje  in spuščanje v jarek plastificiranih pocinkanih cevi 6</t>
    </r>
    <r>
      <rPr>
        <sz val="11"/>
        <rFont val="Times New Roman"/>
        <family val="1"/>
      </rPr>
      <t>/4'',</t>
    </r>
    <r>
      <rPr>
        <sz val="11"/>
        <rFont val="Arial Narrow"/>
        <family val="2"/>
      </rPr>
      <t xml:space="preserve"> z dobavo, montažo in vsem potrebnim materialom</t>
    </r>
  </si>
  <si>
    <r>
      <t>Prenašanje  in spuščanje v jarek plastificiranih pocinkanih cevi 2</t>
    </r>
    <r>
      <rPr>
        <sz val="11"/>
        <rFont val="Times New Roman"/>
        <family val="1"/>
      </rPr>
      <t>''</t>
    </r>
    <r>
      <rPr>
        <sz val="11"/>
        <rFont val="Arial Narrow"/>
        <family val="2"/>
      </rPr>
      <t>, z dobavo, montažo in vsem potrebnim materialom</t>
    </r>
  </si>
  <si>
    <r>
      <t>Strojni izkop jarkov za vodovod, širine do 2.0 m, globine do 2.0 m, naklon brežin 70</t>
    </r>
    <r>
      <rPr>
        <sz val="10"/>
        <rFont val="Arial"/>
        <family val="2"/>
      </rPr>
      <t xml:space="preserve">°-90° z </t>
    </r>
    <r>
      <rPr>
        <sz val="11"/>
        <rFont val="Arial Narrow"/>
        <family val="2"/>
      </rPr>
      <t>odvozom na ustrezno deponijo, ki jo ugotovi izvajalec, komplet s stroški ravnanja v deponiji</t>
    </r>
  </si>
  <si>
    <t>Zasek oziroma rezanje obstoječega asfalta debeline do 10 cm - na prečenju lokalne priključne ceste</t>
  </si>
  <si>
    <t>Odstranitev prometnih tabel, ogledal in prometnih znakov z odvozom na deponijo</t>
  </si>
  <si>
    <t>MMA 80/80</t>
  </si>
  <si>
    <t>MMA 100/80</t>
  </si>
  <si>
    <t>PKZ DN 50</t>
  </si>
  <si>
    <t>MMK DN 80/22,5</t>
  </si>
  <si>
    <t>ENOJNA UNIVERZALNA SPOJKA fi 104-132</t>
  </si>
  <si>
    <t>21.</t>
  </si>
  <si>
    <t>22.</t>
  </si>
  <si>
    <t>23.</t>
  </si>
  <si>
    <t>24.</t>
  </si>
  <si>
    <t>25.</t>
  </si>
  <si>
    <t>26.</t>
  </si>
  <si>
    <t>27.</t>
  </si>
  <si>
    <t>28.</t>
  </si>
  <si>
    <t>VODOVODNI MATERIAL</t>
  </si>
  <si>
    <t>Rušenje obstoječe asfaltne prevleke debeline do 15 cm - na regionalni cesti, z nakladanjem na prevozno sredstvo in odvozom na trajno deponijo po izbiri izvajalca. V ceno vključene tudi vse takse in drugi stroški, ki so povezani s trajnim deponiranjem oziroma recikliranjem, po končanih delih ponovno asfaltiranje v enakem sestavu (8+4)</t>
  </si>
  <si>
    <t>Vodovod Črniče</t>
  </si>
  <si>
    <t>DDV 22% (obrnjena davčna obveznost)</t>
  </si>
  <si>
    <t>SKLOP 3 Vodovod Črniče  - skupna rekapitulacija</t>
  </si>
  <si>
    <t>VODOVOD ČRNIČE (opomba: postavke, ki so brez količine, se pustijo prazne)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</si>
</sst>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0.0%"/>
    <numFmt numFmtId="175" formatCode="0.000"/>
  </numFmts>
  <fonts count="52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12"/>
      <name val="SLO Times New Roman"/>
      <family val="0"/>
    </font>
    <font>
      <sz val="10"/>
      <name val="Arial"/>
      <family val="2"/>
    </font>
    <font>
      <vertAlign val="superscript"/>
      <sz val="11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right"/>
    </xf>
    <xf numFmtId="49" fontId="3" fillId="0" borderId="0" xfId="0" applyNumberFormat="1" applyFont="1" applyAlignment="1">
      <alignment horizontal="left" vertical="justify" wrapText="1" readingOrder="1"/>
    </xf>
    <xf numFmtId="49" fontId="3" fillId="0" borderId="10" xfId="0" applyNumberFormat="1" applyFont="1" applyBorder="1" applyAlignment="1">
      <alignment horizontal="left" vertical="distributed" wrapText="1" readingOrder="1"/>
    </xf>
    <xf numFmtId="49" fontId="3" fillId="0" borderId="0" xfId="0" applyNumberFormat="1" applyFont="1" applyBorder="1" applyAlignment="1">
      <alignment horizontal="left" vertical="distributed" wrapText="1" readingOrder="1"/>
    </xf>
    <xf numFmtId="49" fontId="3" fillId="0" borderId="0" xfId="0" applyNumberFormat="1" applyFont="1" applyAlignment="1">
      <alignment horizontal="left" vertical="top" wrapText="1" readingOrder="1"/>
    </xf>
    <xf numFmtId="49" fontId="3" fillId="0" borderId="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vertical="top" wrapText="1" readingOrder="1"/>
    </xf>
    <xf numFmtId="0" fontId="3" fillId="0" borderId="0" xfId="0" applyNumberFormat="1" applyFont="1" applyAlignment="1">
      <alignment horizontal="left" vertical="top" wrapText="1" readingOrder="1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 wrapText="1" readingOrder="1"/>
    </xf>
    <xf numFmtId="49" fontId="4" fillId="0" borderId="0" xfId="0" applyNumberFormat="1" applyFont="1" applyAlignment="1">
      <alignment horizontal="left" vertical="top" wrapText="1" readingOrder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 readingOrder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9" fontId="48" fillId="0" borderId="0" xfId="0" applyNumberFormat="1" applyFont="1" applyAlignment="1">
      <alignment horizontal="left" vertical="top" wrapText="1" readingOrder="1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 applyBorder="1" applyAlignment="1">
      <alignment horizontal="right"/>
    </xf>
    <xf numFmtId="4" fontId="50" fillId="0" borderId="0" xfId="0" applyNumberFormat="1" applyFont="1" applyBorder="1" applyAlignment="1">
      <alignment horizontal="right" wrapText="1"/>
    </xf>
    <xf numFmtId="4" fontId="50" fillId="0" borderId="0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4" fontId="51" fillId="0" borderId="0" xfId="0" applyNumberFormat="1" applyFont="1" applyAlignment="1">
      <alignment horizontal="right"/>
    </xf>
    <xf numFmtId="4" fontId="51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50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evtralno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8"/>
  <sheetViews>
    <sheetView zoomScaleSheetLayoutView="100" workbookViewId="0" topLeftCell="A1">
      <selection activeCell="B5" sqref="B5"/>
    </sheetView>
  </sheetViews>
  <sheetFormatPr defaultColWidth="9.140625" defaultRowHeight="15"/>
  <cols>
    <col min="1" max="1" width="34.8515625" style="0" customWidth="1"/>
    <col min="2" max="2" width="26.421875" style="0" customWidth="1"/>
  </cols>
  <sheetData>
    <row r="1" spans="1:2" ht="120" customHeight="1">
      <c r="A1" s="51" t="s">
        <v>138</v>
      </c>
      <c r="B1" s="51"/>
    </row>
    <row r="3" spans="1:2" ht="17.25" thickBot="1">
      <c r="A3" s="52" t="s">
        <v>23</v>
      </c>
      <c r="B3" s="52"/>
    </row>
    <row r="4" spans="1:2" ht="17.25" thickTop="1">
      <c r="A4" s="26" t="s">
        <v>136</v>
      </c>
      <c r="B4" s="4">
        <f>Črniče!C8</f>
        <v>0</v>
      </c>
    </row>
    <row r="5" spans="1:2" ht="17.25" thickBot="1">
      <c r="A5" s="16" t="s">
        <v>46</v>
      </c>
      <c r="B5" s="8">
        <f>SUM(B4:B4)*0.1</f>
        <v>0</v>
      </c>
    </row>
    <row r="6" spans="1:2" ht="17.25" thickTop="1">
      <c r="A6" s="13" t="s">
        <v>7</v>
      </c>
      <c r="B6" s="4">
        <f>SUM(B4:B5)</f>
        <v>0</v>
      </c>
    </row>
    <row r="7" spans="1:2" ht="17.25" thickBot="1">
      <c r="A7" s="16" t="s">
        <v>137</v>
      </c>
      <c r="B7" s="8">
        <f>B6*0.22</f>
        <v>0</v>
      </c>
    </row>
    <row r="8" spans="1:2" ht="17.25" thickTop="1">
      <c r="A8" s="13" t="s">
        <v>24</v>
      </c>
      <c r="B8" s="4">
        <f>SUM(B6:B7)</f>
        <v>0</v>
      </c>
    </row>
  </sheetData>
  <sheetProtection/>
  <mergeCells count="2">
    <mergeCell ref="A1:B1"/>
    <mergeCell ref="A3:B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120" r:id="rId1"/>
  <headerFooter>
    <oddHeader>&amp;L&amp;"Arial Narrow,Navadno"&amp;7DETAJL infrastruktura d.o.o., Na produ 13, Vipava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6"/>
  <sheetViews>
    <sheetView tabSelected="1" zoomScaleSheetLayoutView="100" workbookViewId="0" topLeftCell="A10">
      <selection activeCell="F21" sqref="F21"/>
    </sheetView>
  </sheetViews>
  <sheetFormatPr defaultColWidth="9.140625" defaultRowHeight="15"/>
  <cols>
    <col min="1" max="1" width="5.140625" style="0" customWidth="1"/>
    <col min="2" max="2" width="39.00390625" style="0" customWidth="1"/>
    <col min="3" max="3" width="5.8515625" style="0" customWidth="1"/>
    <col min="4" max="4" width="8.8515625" style="0" customWidth="1"/>
    <col min="5" max="5" width="8.7109375" style="49" customWidth="1"/>
    <col min="6" max="6" width="11.00390625" style="0" customWidth="1"/>
  </cols>
  <sheetData>
    <row r="1" spans="2:5" ht="120" customHeight="1">
      <c r="B1" s="51" t="s">
        <v>139</v>
      </c>
      <c r="C1" s="56"/>
      <c r="D1" s="56"/>
      <c r="E1" s="56"/>
    </row>
    <row r="2" spans="2:5" ht="16.5">
      <c r="B2" s="57"/>
      <c r="C2" s="57"/>
      <c r="D2" s="57"/>
      <c r="E2" s="57"/>
    </row>
    <row r="3" spans="1:5" ht="16.5">
      <c r="A3" s="11">
        <v>1</v>
      </c>
      <c r="B3" s="11" t="s">
        <v>0</v>
      </c>
      <c r="C3" s="53">
        <f>F21</f>
        <v>0</v>
      </c>
      <c r="D3" s="53"/>
      <c r="E3" s="53"/>
    </row>
    <row r="4" spans="1:5" ht="16.5">
      <c r="A4" s="11">
        <v>2</v>
      </c>
      <c r="B4" s="11" t="s">
        <v>16</v>
      </c>
      <c r="C4" s="53">
        <f>F44</f>
        <v>0</v>
      </c>
      <c r="D4" s="53"/>
      <c r="E4" s="53"/>
    </row>
    <row r="5" spans="1:5" ht="16.5">
      <c r="A5" s="11">
        <v>3</v>
      </c>
      <c r="B5" s="11" t="s">
        <v>17</v>
      </c>
      <c r="C5" s="53">
        <f>F80</f>
        <v>0</v>
      </c>
      <c r="D5" s="53"/>
      <c r="E5" s="53"/>
    </row>
    <row r="6" spans="1:5" ht="16.5">
      <c r="A6" s="11">
        <v>4</v>
      </c>
      <c r="B6" s="5" t="s">
        <v>134</v>
      </c>
      <c r="C6" s="53">
        <f>F139</f>
        <v>0</v>
      </c>
      <c r="D6" s="53"/>
      <c r="E6" s="53"/>
    </row>
    <row r="7" spans="1:5" ht="17.25" thickBot="1">
      <c r="A7" s="11">
        <v>5</v>
      </c>
      <c r="B7" s="12" t="s">
        <v>30</v>
      </c>
      <c r="C7" s="55">
        <f>F156</f>
        <v>0</v>
      </c>
      <c r="D7" s="55"/>
      <c r="E7" s="55"/>
    </row>
    <row r="8" spans="2:5" ht="17.25" thickTop="1">
      <c r="B8" s="11" t="s">
        <v>7</v>
      </c>
      <c r="C8" s="53">
        <f>SUM(C3:D7)</f>
        <v>0</v>
      </c>
      <c r="D8" s="53"/>
      <c r="E8" s="53"/>
    </row>
    <row r="9" spans="2:5" ht="16.5">
      <c r="B9" s="11"/>
      <c r="C9" s="36"/>
      <c r="D9" s="36"/>
      <c r="E9" s="42"/>
    </row>
    <row r="10" spans="1:6" ht="16.5">
      <c r="A10" s="7" t="s">
        <v>2</v>
      </c>
      <c r="B10" s="5" t="s">
        <v>0</v>
      </c>
      <c r="C10" s="2"/>
      <c r="D10" s="4"/>
      <c r="E10" s="43"/>
      <c r="F10" s="4"/>
    </row>
    <row r="11" spans="1:6" ht="20.25" customHeight="1">
      <c r="A11" s="6" t="s">
        <v>2</v>
      </c>
      <c r="B11" s="21" t="s">
        <v>31</v>
      </c>
      <c r="C11" s="2" t="s">
        <v>1</v>
      </c>
      <c r="D11" s="10">
        <f>D87+D89+D91</f>
        <v>840</v>
      </c>
      <c r="E11" s="44"/>
      <c r="F11" s="30">
        <f>+E11*$D11</f>
        <v>0</v>
      </c>
    </row>
    <row r="12" spans="1:6" ht="15" customHeight="1">
      <c r="A12" s="6"/>
      <c r="B12" s="21"/>
      <c r="C12" s="2"/>
      <c r="D12" s="10"/>
      <c r="E12" s="44"/>
      <c r="F12" s="29"/>
    </row>
    <row r="13" spans="1:6" ht="33">
      <c r="A13" s="6" t="s">
        <v>4</v>
      </c>
      <c r="B13" s="21" t="s">
        <v>20</v>
      </c>
      <c r="C13" s="2" t="s">
        <v>3</v>
      </c>
      <c r="D13" s="10">
        <f>69-25</f>
        <v>44</v>
      </c>
      <c r="E13" s="44"/>
      <c r="F13" s="30">
        <f>+E13*$D13</f>
        <v>0</v>
      </c>
    </row>
    <row r="14" spans="1:6" ht="16.5">
      <c r="A14" s="7"/>
      <c r="B14" s="21"/>
      <c r="C14" s="2"/>
      <c r="D14" s="10"/>
      <c r="E14" s="43"/>
      <c r="F14" s="4"/>
    </row>
    <row r="15" spans="1:7" ht="84" customHeight="1">
      <c r="A15" s="6" t="s">
        <v>5</v>
      </c>
      <c r="B15" s="21" t="s">
        <v>79</v>
      </c>
      <c r="C15" s="2" t="s">
        <v>25</v>
      </c>
      <c r="D15" s="10">
        <v>1</v>
      </c>
      <c r="E15" s="45"/>
      <c r="F15" s="30">
        <f>+E15*$D15</f>
        <v>0</v>
      </c>
      <c r="G15" s="21"/>
    </row>
    <row r="16" spans="1:6" ht="16.5">
      <c r="A16" s="7"/>
      <c r="B16" s="21"/>
      <c r="C16" s="2"/>
      <c r="D16" s="10"/>
      <c r="E16" s="43"/>
      <c r="F16" s="4"/>
    </row>
    <row r="17" spans="1:6" ht="181.5" customHeight="1">
      <c r="A17" s="6" t="s">
        <v>6</v>
      </c>
      <c r="B17" s="31" t="s">
        <v>78</v>
      </c>
      <c r="C17" s="2" t="s">
        <v>25</v>
      </c>
      <c r="D17" s="10">
        <v>1</v>
      </c>
      <c r="E17" s="43"/>
      <c r="F17" s="30">
        <f>+E17*$D17</f>
        <v>0</v>
      </c>
    </row>
    <row r="18" spans="1:6" ht="16.5">
      <c r="A18" s="6"/>
      <c r="B18" s="21"/>
      <c r="C18" s="9"/>
      <c r="D18" s="10"/>
      <c r="E18" s="46"/>
      <c r="F18" s="10"/>
    </row>
    <row r="19" spans="1:6" ht="33">
      <c r="A19" s="6" t="s">
        <v>8</v>
      </c>
      <c r="B19" s="21" t="s">
        <v>64</v>
      </c>
      <c r="C19" s="9" t="s">
        <v>25</v>
      </c>
      <c r="D19" s="10">
        <v>1</v>
      </c>
      <c r="E19" s="46"/>
      <c r="F19" s="10">
        <f>+E19*$D19</f>
        <v>0</v>
      </c>
    </row>
    <row r="20" spans="1:6" ht="17.25" thickBot="1">
      <c r="A20" s="6"/>
      <c r="B20" s="18"/>
      <c r="C20" s="3"/>
      <c r="D20" s="8"/>
      <c r="E20" s="47"/>
      <c r="F20" s="8"/>
    </row>
    <row r="21" spans="1:6" ht="17.25" thickTop="1">
      <c r="A21" s="6"/>
      <c r="B21" s="5" t="s">
        <v>19</v>
      </c>
      <c r="C21" s="9"/>
      <c r="D21" s="10"/>
      <c r="E21" s="46"/>
      <c r="F21" s="14">
        <f>SUM(F10:F20)</f>
        <v>0</v>
      </c>
    </row>
    <row r="22" spans="1:6" ht="16.5">
      <c r="A22" s="6"/>
      <c r="B22" s="21"/>
      <c r="C22" s="9"/>
      <c r="D22" s="10"/>
      <c r="E22" s="46"/>
      <c r="F22" s="10"/>
    </row>
    <row r="23" spans="1:6" ht="16.5">
      <c r="A23" s="7" t="s">
        <v>4</v>
      </c>
      <c r="B23" s="5" t="s">
        <v>16</v>
      </c>
      <c r="C23" s="9"/>
      <c r="D23" s="10"/>
      <c r="E23" s="46"/>
      <c r="F23" s="10"/>
    </row>
    <row r="24" spans="1:6" ht="86.25" customHeight="1">
      <c r="A24" s="6" t="s">
        <v>2</v>
      </c>
      <c r="B24" s="21" t="s">
        <v>76</v>
      </c>
      <c r="C24" s="2" t="s">
        <v>1</v>
      </c>
      <c r="D24" s="10">
        <v>0</v>
      </c>
      <c r="E24" s="45"/>
      <c r="F24" s="10">
        <f>+E24*$D24</f>
        <v>0</v>
      </c>
    </row>
    <row r="25" spans="1:6" ht="16.5">
      <c r="A25" s="6"/>
      <c r="B25" s="21"/>
      <c r="C25" s="21"/>
      <c r="D25" s="10"/>
      <c r="E25" s="45"/>
      <c r="F25" s="21"/>
    </row>
    <row r="26" spans="1:6" ht="49.5">
      <c r="A26" s="6" t="s">
        <v>4</v>
      </c>
      <c r="B26" s="21" t="s">
        <v>119</v>
      </c>
      <c r="C26" s="2" t="s">
        <v>1</v>
      </c>
      <c r="D26" s="10">
        <v>0</v>
      </c>
      <c r="E26" s="45"/>
      <c r="F26" s="10">
        <f>+E26*$D26</f>
        <v>0</v>
      </c>
    </row>
    <row r="27" spans="1:6" ht="16.5">
      <c r="A27" s="6"/>
      <c r="B27" s="21"/>
      <c r="C27" s="2"/>
      <c r="D27" s="10"/>
      <c r="E27" s="45"/>
      <c r="F27" s="10"/>
    </row>
    <row r="28" spans="1:6" ht="33">
      <c r="A28" s="6" t="s">
        <v>5</v>
      </c>
      <c r="B28" s="21" t="s">
        <v>105</v>
      </c>
      <c r="C28" s="2" t="s">
        <v>1</v>
      </c>
      <c r="D28" s="10">
        <v>5</v>
      </c>
      <c r="E28" s="45"/>
      <c r="F28" s="10">
        <f>+E28*$D28</f>
        <v>0</v>
      </c>
    </row>
    <row r="29" spans="1:6" ht="16.5">
      <c r="A29" s="6"/>
      <c r="B29" s="21"/>
      <c r="C29" s="2"/>
      <c r="D29" s="10"/>
      <c r="E29" s="45"/>
      <c r="F29" s="10"/>
    </row>
    <row r="30" spans="1:6" ht="100.5" customHeight="1">
      <c r="A30" s="6" t="s">
        <v>6</v>
      </c>
      <c r="B30" s="21" t="s">
        <v>106</v>
      </c>
      <c r="C30" s="2" t="s">
        <v>75</v>
      </c>
      <c r="D30" s="10">
        <v>0</v>
      </c>
      <c r="E30" s="45"/>
      <c r="F30" s="10">
        <f>+E30*$D30</f>
        <v>0</v>
      </c>
    </row>
    <row r="31" spans="1:6" ht="17.25" customHeight="1">
      <c r="A31" s="6"/>
      <c r="B31" s="21"/>
      <c r="C31" s="2"/>
      <c r="D31" s="10"/>
      <c r="E31" s="45"/>
      <c r="F31" s="10"/>
    </row>
    <row r="32" spans="1:6" ht="137.25" customHeight="1">
      <c r="A32" s="6" t="s">
        <v>8</v>
      </c>
      <c r="B32" s="21" t="s">
        <v>135</v>
      </c>
      <c r="C32" s="2" t="s">
        <v>75</v>
      </c>
      <c r="D32" s="10">
        <v>20</v>
      </c>
      <c r="E32" s="45"/>
      <c r="F32" s="10">
        <f>+E32*$D32</f>
        <v>0</v>
      </c>
    </row>
    <row r="33" spans="1:6" ht="17.25" customHeight="1">
      <c r="A33" s="6"/>
      <c r="B33" s="21"/>
      <c r="C33" s="2"/>
      <c r="D33" s="10"/>
      <c r="E33" s="45"/>
      <c r="F33" s="10"/>
    </row>
    <row r="34" spans="1:6" ht="39" customHeight="1">
      <c r="A34" s="6" t="s">
        <v>9</v>
      </c>
      <c r="B34" s="21" t="s">
        <v>104</v>
      </c>
      <c r="C34" s="2" t="s">
        <v>1</v>
      </c>
      <c r="D34" s="10">
        <v>0</v>
      </c>
      <c r="E34" s="45"/>
      <c r="F34" s="10">
        <f>+E34*$D34</f>
        <v>0</v>
      </c>
    </row>
    <row r="35" spans="1:6" ht="15.75" customHeight="1">
      <c r="A35" s="6"/>
      <c r="B35" s="21"/>
      <c r="C35" s="21"/>
      <c r="D35" s="10"/>
      <c r="E35" s="45"/>
      <c r="F35" s="10"/>
    </row>
    <row r="36" spans="1:6" ht="53.25" customHeight="1">
      <c r="A36" s="6" t="s">
        <v>10</v>
      </c>
      <c r="B36" s="21" t="s">
        <v>89</v>
      </c>
      <c r="C36" s="2" t="s">
        <v>3</v>
      </c>
      <c r="D36" s="10">
        <v>0</v>
      </c>
      <c r="E36" s="45"/>
      <c r="F36" s="10">
        <f>+E36*$D36</f>
        <v>0</v>
      </c>
    </row>
    <row r="37" spans="1:6" ht="17.25" customHeight="1">
      <c r="A37" s="6"/>
      <c r="B37" s="21"/>
      <c r="C37" s="21"/>
      <c r="D37" s="10"/>
      <c r="E37" s="45"/>
      <c r="F37" s="10"/>
    </row>
    <row r="38" spans="1:6" ht="35.25" customHeight="1">
      <c r="A38" s="6" t="s">
        <v>14</v>
      </c>
      <c r="B38" s="21" t="s">
        <v>120</v>
      </c>
      <c r="C38" s="2" t="s">
        <v>3</v>
      </c>
      <c r="D38" s="10">
        <v>0</v>
      </c>
      <c r="E38" s="45"/>
      <c r="F38" s="10">
        <f>+E38*$D38</f>
        <v>0</v>
      </c>
    </row>
    <row r="39" spans="1:6" ht="17.25" customHeight="1">
      <c r="A39" s="6"/>
      <c r="B39" s="21"/>
      <c r="C39" s="21"/>
      <c r="D39" s="10"/>
      <c r="E39" s="45"/>
      <c r="F39" s="10"/>
    </row>
    <row r="40" spans="1:6" ht="21" customHeight="1">
      <c r="A40" s="6" t="s">
        <v>11</v>
      </c>
      <c r="B40" s="21" t="s">
        <v>90</v>
      </c>
      <c r="C40" s="2" t="s">
        <v>1</v>
      </c>
      <c r="D40" s="10">
        <v>5</v>
      </c>
      <c r="E40" s="45"/>
      <c r="F40" s="10">
        <f>+E40*$D40</f>
        <v>0</v>
      </c>
    </row>
    <row r="41" spans="1:6" ht="16.5" customHeight="1">
      <c r="A41" s="6"/>
      <c r="B41" s="21"/>
      <c r="C41" s="2"/>
      <c r="D41" s="10"/>
      <c r="E41" s="45"/>
      <c r="F41" s="10"/>
    </row>
    <row r="42" spans="1:6" ht="95.25" customHeight="1">
      <c r="A42" s="6" t="s">
        <v>12</v>
      </c>
      <c r="B42" s="21" t="s">
        <v>107</v>
      </c>
      <c r="C42" s="2" t="s">
        <v>3</v>
      </c>
      <c r="D42" s="10">
        <v>2</v>
      </c>
      <c r="E42" s="45"/>
      <c r="F42" s="10">
        <f>+E42*$D42</f>
        <v>0</v>
      </c>
    </row>
    <row r="43" spans="1:6" ht="17.25" thickBot="1">
      <c r="A43" s="6"/>
      <c r="B43" s="22"/>
      <c r="C43" s="3"/>
      <c r="D43" s="8"/>
      <c r="E43" s="47"/>
      <c r="F43" s="8"/>
    </row>
    <row r="44" spans="1:6" ht="17.25" thickTop="1">
      <c r="A44" s="6"/>
      <c r="B44" s="5" t="s">
        <v>45</v>
      </c>
      <c r="C44" s="9"/>
      <c r="D44" s="10"/>
      <c r="E44" s="46"/>
      <c r="F44" s="14">
        <f>SUM(F24:F43)</f>
        <v>0</v>
      </c>
    </row>
    <row r="45" spans="1:6" ht="16.5">
      <c r="A45" s="6"/>
      <c r="B45" s="19"/>
      <c r="C45" s="9"/>
      <c r="D45" s="10"/>
      <c r="E45" s="46"/>
      <c r="F45" s="10"/>
    </row>
    <row r="46" spans="1:6" ht="16.5">
      <c r="A46" s="7" t="s">
        <v>5</v>
      </c>
      <c r="B46" s="5" t="s">
        <v>17</v>
      </c>
      <c r="C46" s="2"/>
      <c r="D46" s="2"/>
      <c r="E46" s="43"/>
      <c r="F46" s="4"/>
    </row>
    <row r="47" spans="1:6" ht="33">
      <c r="A47" s="6" t="s">
        <v>2</v>
      </c>
      <c r="B47" s="20" t="s">
        <v>50</v>
      </c>
      <c r="C47" s="2" t="s">
        <v>21</v>
      </c>
      <c r="D47" s="4">
        <v>139</v>
      </c>
      <c r="E47" s="43"/>
      <c r="F47" s="4">
        <f>D47*E47</f>
        <v>0</v>
      </c>
    </row>
    <row r="48" spans="1:6" ht="16.5">
      <c r="A48" s="7"/>
      <c r="B48" s="20"/>
      <c r="C48" s="2"/>
      <c r="D48" s="4"/>
      <c r="E48" s="43"/>
      <c r="F48" s="4"/>
    </row>
    <row r="49" spans="1:6" ht="45.75">
      <c r="A49" s="6" t="s">
        <v>4</v>
      </c>
      <c r="B49" s="33" t="s">
        <v>85</v>
      </c>
      <c r="C49" s="34" t="s">
        <v>21</v>
      </c>
      <c r="D49" s="35">
        <f>D11*1.5*0.3</f>
        <v>378</v>
      </c>
      <c r="E49" s="48"/>
      <c r="F49" s="35"/>
    </row>
    <row r="50" spans="1:6" ht="18">
      <c r="A50" s="6"/>
      <c r="B50" s="20" t="s">
        <v>83</v>
      </c>
      <c r="C50" s="2" t="s">
        <v>21</v>
      </c>
      <c r="D50" s="4">
        <f>D49*0.7</f>
        <v>264.59999999999997</v>
      </c>
      <c r="E50" s="43"/>
      <c r="F50" s="4">
        <f>D50*E50</f>
        <v>0</v>
      </c>
    </row>
    <row r="51" spans="1:6" ht="18">
      <c r="A51" s="7"/>
      <c r="B51" s="20" t="s">
        <v>26</v>
      </c>
      <c r="C51" s="2" t="s">
        <v>21</v>
      </c>
      <c r="D51" s="4">
        <f>D49*0.2</f>
        <v>75.60000000000001</v>
      </c>
      <c r="E51" s="43"/>
      <c r="F51" s="4">
        <f>D51*E51</f>
        <v>0</v>
      </c>
    </row>
    <row r="52" spans="1:6" ht="18">
      <c r="A52" s="7"/>
      <c r="B52" s="20" t="s">
        <v>84</v>
      </c>
      <c r="C52" s="2" t="s">
        <v>21</v>
      </c>
      <c r="D52" s="4">
        <f>D49*0.1</f>
        <v>37.800000000000004</v>
      </c>
      <c r="E52" s="43"/>
      <c r="F52" s="4">
        <f>D52*E52</f>
        <v>0</v>
      </c>
    </row>
    <row r="53" spans="1:6" ht="16.5">
      <c r="A53" s="6"/>
      <c r="B53" s="20"/>
      <c r="C53" s="2"/>
      <c r="D53" s="4"/>
      <c r="E53" s="43"/>
      <c r="F53" s="4"/>
    </row>
    <row r="54" spans="1:6" ht="69.75" customHeight="1">
      <c r="A54" s="6" t="s">
        <v>5</v>
      </c>
      <c r="B54" s="33" t="s">
        <v>118</v>
      </c>
      <c r="C54" s="34" t="s">
        <v>21</v>
      </c>
      <c r="D54" s="35">
        <v>1036</v>
      </c>
      <c r="E54" s="48"/>
      <c r="F54" s="35"/>
    </row>
    <row r="55" spans="1:6" ht="18">
      <c r="A55" s="6"/>
      <c r="B55" s="20" t="s">
        <v>83</v>
      </c>
      <c r="C55" s="2" t="s">
        <v>21</v>
      </c>
      <c r="D55" s="4">
        <f>D54*0.7</f>
        <v>725.1999999999999</v>
      </c>
      <c r="E55" s="43"/>
      <c r="F55" s="4">
        <f>D55*E55</f>
        <v>0</v>
      </c>
    </row>
    <row r="56" spans="1:6" ht="18">
      <c r="A56" s="7"/>
      <c r="B56" s="20" t="s">
        <v>26</v>
      </c>
      <c r="C56" s="2" t="s">
        <v>21</v>
      </c>
      <c r="D56" s="4">
        <f>D54*0.2</f>
        <v>207.20000000000002</v>
      </c>
      <c r="E56" s="43"/>
      <c r="F56" s="4">
        <f>D56*E56</f>
        <v>0</v>
      </c>
    </row>
    <row r="57" spans="1:6" ht="18">
      <c r="A57" s="7"/>
      <c r="B57" s="20" t="s">
        <v>84</v>
      </c>
      <c r="C57" s="2" t="s">
        <v>21</v>
      </c>
      <c r="D57" s="4">
        <f>D54*0.1</f>
        <v>103.60000000000001</v>
      </c>
      <c r="E57" s="43"/>
      <c r="F57" s="4">
        <f>D57*E57</f>
        <v>0</v>
      </c>
    </row>
    <row r="58" spans="1:6" ht="16.5">
      <c r="A58" s="6"/>
      <c r="B58" s="20"/>
      <c r="C58" s="2"/>
      <c r="D58" s="4"/>
      <c r="E58" s="43"/>
      <c r="F58" s="4"/>
    </row>
    <row r="59" spans="1:6" ht="66">
      <c r="A59" s="6" t="s">
        <v>6</v>
      </c>
      <c r="B59" s="20" t="s">
        <v>77</v>
      </c>
      <c r="C59" s="2" t="s">
        <v>1</v>
      </c>
      <c r="D59" s="4">
        <v>50</v>
      </c>
      <c r="E59" s="43"/>
      <c r="F59" s="4">
        <f>D59*E59</f>
        <v>0</v>
      </c>
    </row>
    <row r="60" spans="1:6" ht="16.5">
      <c r="A60" s="6"/>
      <c r="B60" s="20"/>
      <c r="C60" s="2"/>
      <c r="D60" s="4"/>
      <c r="E60" s="43"/>
      <c r="F60" s="4"/>
    </row>
    <row r="61" spans="1:6" ht="33">
      <c r="A61" s="6" t="s">
        <v>8</v>
      </c>
      <c r="B61" s="20" t="s">
        <v>56</v>
      </c>
      <c r="C61" s="2" t="s">
        <v>21</v>
      </c>
      <c r="D61" s="4">
        <v>10</v>
      </c>
      <c r="E61" s="43"/>
      <c r="F61" s="4">
        <f>D61*E61</f>
        <v>0</v>
      </c>
    </row>
    <row r="62" spans="1:6" ht="16.5">
      <c r="A62" s="6"/>
      <c r="B62" s="20"/>
      <c r="C62" s="2"/>
      <c r="D62" s="4"/>
      <c r="E62" s="43"/>
      <c r="F62" s="4"/>
    </row>
    <row r="63" spans="1:6" ht="18">
      <c r="A63" s="6" t="s">
        <v>9</v>
      </c>
      <c r="B63" s="20" t="s">
        <v>32</v>
      </c>
      <c r="C63" s="2" t="s">
        <v>22</v>
      </c>
      <c r="D63" s="4">
        <v>900</v>
      </c>
      <c r="E63" s="43"/>
      <c r="F63" s="4">
        <f>D63*E63</f>
        <v>0</v>
      </c>
    </row>
    <row r="64" spans="1:6" ht="16.5">
      <c r="A64" s="6"/>
      <c r="B64" s="20"/>
      <c r="C64" s="2"/>
      <c r="D64" s="4"/>
      <c r="E64" s="43"/>
      <c r="F64" s="4"/>
    </row>
    <row r="65" spans="1:6" ht="66">
      <c r="A65" s="6" t="s">
        <v>10</v>
      </c>
      <c r="B65" s="20" t="s">
        <v>86</v>
      </c>
      <c r="C65" s="2" t="s">
        <v>21</v>
      </c>
      <c r="D65" s="4">
        <f>840*0.25</f>
        <v>210</v>
      </c>
      <c r="E65" s="43"/>
      <c r="F65" s="4">
        <f>D65*E65</f>
        <v>0</v>
      </c>
    </row>
    <row r="66" spans="1:6" ht="16.5">
      <c r="A66" s="6"/>
      <c r="B66" s="20"/>
      <c r="C66" s="2"/>
      <c r="D66" s="4"/>
      <c r="E66" s="43"/>
      <c r="F66" s="4"/>
    </row>
    <row r="67" spans="1:6" ht="49.5">
      <c r="A67" s="6" t="s">
        <v>14</v>
      </c>
      <c r="B67" s="20" t="s">
        <v>57</v>
      </c>
      <c r="C67" s="2" t="s">
        <v>21</v>
      </c>
      <c r="D67" s="4">
        <v>296</v>
      </c>
      <c r="E67" s="43"/>
      <c r="F67" s="4">
        <f>D67*E67</f>
        <v>0</v>
      </c>
    </row>
    <row r="68" spans="1:6" ht="16.5">
      <c r="A68" s="6"/>
      <c r="B68" s="20"/>
      <c r="C68" s="2"/>
      <c r="D68" s="4"/>
      <c r="E68" s="43"/>
      <c r="F68" s="4"/>
    </row>
    <row r="69" spans="1:6" ht="66.75" customHeight="1">
      <c r="A69" s="6" t="s">
        <v>11</v>
      </c>
      <c r="B69" s="20" t="s">
        <v>87</v>
      </c>
      <c r="C69" s="2" t="s">
        <v>21</v>
      </c>
      <c r="D69" s="4">
        <f>D54*0.8</f>
        <v>828.8000000000001</v>
      </c>
      <c r="E69" s="43"/>
      <c r="F69" s="4">
        <f>D69*E69</f>
        <v>0</v>
      </c>
    </row>
    <row r="70" spans="1:6" ht="16.5">
      <c r="A70" s="6"/>
      <c r="B70" s="20"/>
      <c r="C70" s="2"/>
      <c r="D70" s="4"/>
      <c r="E70" s="43"/>
      <c r="F70" s="4"/>
    </row>
    <row r="71" spans="1:6" ht="83.25" customHeight="1">
      <c r="A71" s="6" t="s">
        <v>12</v>
      </c>
      <c r="B71" s="20" t="s">
        <v>108</v>
      </c>
      <c r="C71" s="2" t="s">
        <v>21</v>
      </c>
      <c r="D71" s="4">
        <v>4</v>
      </c>
      <c r="E71" s="43"/>
      <c r="F71" s="4">
        <f>D71*E71</f>
        <v>0</v>
      </c>
    </row>
    <row r="72" spans="1:6" ht="15.75" customHeight="1">
      <c r="A72" s="6"/>
      <c r="B72" s="20"/>
      <c r="C72" s="2"/>
      <c r="D72" s="4"/>
      <c r="E72" s="43"/>
      <c r="F72" s="4"/>
    </row>
    <row r="73" spans="1:6" ht="85.5" customHeight="1">
      <c r="A73" s="6">
        <v>11</v>
      </c>
      <c r="B73" s="20" t="s">
        <v>88</v>
      </c>
      <c r="C73" s="2" t="s">
        <v>21</v>
      </c>
      <c r="D73" s="4">
        <v>242</v>
      </c>
      <c r="E73" s="43"/>
      <c r="F73" s="4">
        <f>D73*E73</f>
        <v>0</v>
      </c>
    </row>
    <row r="74" spans="1:6" ht="15.75" customHeight="1">
      <c r="A74" s="6"/>
      <c r="B74" s="20"/>
      <c r="C74" s="2"/>
      <c r="D74" s="4"/>
      <c r="E74" s="43"/>
      <c r="F74" s="4"/>
    </row>
    <row r="75" spans="1:6" ht="33">
      <c r="A75" s="6">
        <v>12</v>
      </c>
      <c r="B75" s="20" t="s">
        <v>58</v>
      </c>
      <c r="C75" s="2" t="s">
        <v>21</v>
      </c>
      <c r="D75" s="4">
        <v>139</v>
      </c>
      <c r="E75" s="43"/>
      <c r="F75" s="4">
        <f>D75*E75</f>
        <v>0</v>
      </c>
    </row>
    <row r="76" spans="1:6" ht="16.5">
      <c r="A76" s="6"/>
      <c r="B76" s="20"/>
      <c r="C76" s="2"/>
      <c r="D76" s="4"/>
      <c r="E76" s="43"/>
      <c r="F76" s="4"/>
    </row>
    <row r="77" spans="1:6" ht="69">
      <c r="A77" s="6">
        <v>13</v>
      </c>
      <c r="B77" s="20" t="s">
        <v>49</v>
      </c>
      <c r="C77" s="2" t="s">
        <v>22</v>
      </c>
      <c r="D77" s="4">
        <v>423</v>
      </c>
      <c r="E77" s="43"/>
      <c r="F77" s="4">
        <f>D77*E77</f>
        <v>0</v>
      </c>
    </row>
    <row r="78" spans="1:6" ht="16.5">
      <c r="A78" s="6"/>
      <c r="B78" s="20"/>
      <c r="C78" s="2"/>
      <c r="D78" s="4"/>
      <c r="E78" s="43"/>
      <c r="F78" s="4"/>
    </row>
    <row r="79" spans="1:6" ht="50.25" customHeight="1" thickBot="1">
      <c r="A79" s="6" t="s">
        <v>28</v>
      </c>
      <c r="B79" s="24" t="s">
        <v>59</v>
      </c>
      <c r="C79" s="3" t="s">
        <v>21</v>
      </c>
      <c r="D79" s="8">
        <f>D49*1.3-D67*1.1</f>
        <v>165.8</v>
      </c>
      <c r="E79" s="47"/>
      <c r="F79" s="8">
        <f>D79*E79</f>
        <v>0</v>
      </c>
    </row>
    <row r="80" spans="1:6" ht="17.25" thickTop="1">
      <c r="A80" s="6"/>
      <c r="B80" s="5" t="s">
        <v>18</v>
      </c>
      <c r="C80" s="2"/>
      <c r="D80" s="4"/>
      <c r="E80" s="43"/>
      <c r="F80" s="14">
        <f>SUM(F47:F79)</f>
        <v>0</v>
      </c>
    </row>
    <row r="81" spans="1:6" ht="16.5">
      <c r="A81" s="6"/>
      <c r="B81" s="5"/>
      <c r="C81" s="2"/>
      <c r="D81" s="4"/>
      <c r="E81" s="43"/>
      <c r="F81" s="14"/>
    </row>
    <row r="82" spans="1:6" ht="16.5">
      <c r="A82" s="6"/>
      <c r="B82" s="5"/>
      <c r="C82" s="2"/>
      <c r="D82" s="4"/>
      <c r="E82" s="43"/>
      <c r="F82" s="14"/>
    </row>
    <row r="83" spans="1:6" ht="34.5" customHeight="1">
      <c r="A83" s="7" t="s">
        <v>6</v>
      </c>
      <c r="B83" s="5" t="s">
        <v>33</v>
      </c>
      <c r="C83" s="2"/>
      <c r="D83" s="4"/>
      <c r="E83" s="43"/>
      <c r="F83" s="4"/>
    </row>
    <row r="84" spans="1:6" ht="17.25" customHeight="1">
      <c r="A84" s="7"/>
      <c r="B84" s="5"/>
      <c r="C84" s="2"/>
      <c r="D84" s="4"/>
      <c r="E84" s="43"/>
      <c r="F84" s="4"/>
    </row>
    <row r="85" spans="1:6" ht="16.5">
      <c r="A85" s="7" t="s">
        <v>34</v>
      </c>
      <c r="B85" s="5" t="s">
        <v>35</v>
      </c>
      <c r="C85" s="2"/>
      <c r="D85" s="4"/>
      <c r="E85" s="43"/>
      <c r="F85" s="4"/>
    </row>
    <row r="86" spans="1:6" ht="17.25" customHeight="1">
      <c r="A86" s="6"/>
      <c r="B86" s="25"/>
      <c r="C86" s="2"/>
      <c r="D86" s="4"/>
      <c r="E86" s="43"/>
      <c r="F86" s="4"/>
    </row>
    <row r="87" spans="1:6" ht="49.5">
      <c r="A87" s="27" t="s">
        <v>2</v>
      </c>
      <c r="B87" s="25" t="s">
        <v>115</v>
      </c>
      <c r="C87" s="2" t="s">
        <v>1</v>
      </c>
      <c r="D87" s="4">
        <v>302</v>
      </c>
      <c r="E87" s="43"/>
      <c r="F87" s="4">
        <f>E87*D87</f>
        <v>0</v>
      </c>
    </row>
    <row r="88" spans="1:6" ht="16.5">
      <c r="A88" s="27"/>
      <c r="B88" s="25"/>
      <c r="C88" s="2"/>
      <c r="D88" s="4"/>
      <c r="E88" s="43"/>
      <c r="F88" s="4"/>
    </row>
    <row r="89" spans="1:6" ht="49.5">
      <c r="A89" s="27" t="s">
        <v>4</v>
      </c>
      <c r="B89" s="25" t="s">
        <v>116</v>
      </c>
      <c r="C89" s="2" t="s">
        <v>1</v>
      </c>
      <c r="D89" s="4">
        <v>275.5</v>
      </c>
      <c r="E89" s="43"/>
      <c r="F89" s="4">
        <f>E89*D89</f>
        <v>0</v>
      </c>
    </row>
    <row r="90" spans="1:6" ht="16.5">
      <c r="A90" s="27"/>
      <c r="B90" s="25"/>
      <c r="C90" s="2"/>
      <c r="D90" s="4"/>
      <c r="E90" s="43"/>
      <c r="F90" s="4"/>
    </row>
    <row r="91" spans="1:6" ht="49.5">
      <c r="A91" s="27" t="s">
        <v>5</v>
      </c>
      <c r="B91" s="25" t="s">
        <v>117</v>
      </c>
      <c r="C91" s="2" t="s">
        <v>1</v>
      </c>
      <c r="D91" s="4">
        <v>262.5</v>
      </c>
      <c r="E91" s="43"/>
      <c r="F91" s="4">
        <f>E91*D91</f>
        <v>0</v>
      </c>
    </row>
    <row r="92" spans="1:6" ht="16.5">
      <c r="A92" s="27"/>
      <c r="B92" s="25"/>
      <c r="C92" s="2"/>
      <c r="D92" s="4"/>
      <c r="E92" s="43"/>
      <c r="F92" s="4"/>
    </row>
    <row r="93" spans="1:6" ht="33">
      <c r="A93" s="6" t="s">
        <v>6</v>
      </c>
      <c r="B93" s="25" t="s">
        <v>48</v>
      </c>
      <c r="C93" s="23">
        <v>0.05</v>
      </c>
      <c r="D93" s="4"/>
      <c r="E93" s="43"/>
      <c r="F93" s="4">
        <f>SUM(F86:F91)*C93</f>
        <v>0</v>
      </c>
    </row>
    <row r="94" spans="1:6" ht="16.5">
      <c r="A94" s="7"/>
      <c r="B94" s="17"/>
      <c r="C94" s="2"/>
      <c r="D94" s="4"/>
      <c r="E94" s="43"/>
      <c r="F94" s="4"/>
    </row>
    <row r="95" spans="1:6" ht="16.5">
      <c r="A95" s="7" t="s">
        <v>36</v>
      </c>
      <c r="B95" s="5" t="s">
        <v>37</v>
      </c>
      <c r="C95" s="2"/>
      <c r="D95" s="4"/>
      <c r="E95" s="43"/>
      <c r="F95" s="4"/>
    </row>
    <row r="96" spans="1:6" ht="49.5" customHeight="1">
      <c r="A96" s="7"/>
      <c r="B96" s="20" t="s">
        <v>61</v>
      </c>
      <c r="C96" s="2"/>
      <c r="D96" s="4"/>
      <c r="E96" s="43"/>
      <c r="F96" s="4"/>
    </row>
    <row r="97" spans="1:6" ht="13.5" customHeight="1">
      <c r="A97" s="7"/>
      <c r="B97" s="20"/>
      <c r="C97" s="2"/>
      <c r="D97" s="4"/>
      <c r="E97" s="43"/>
      <c r="F97" s="4"/>
    </row>
    <row r="98" spans="1:6" ht="18.75" customHeight="1">
      <c r="A98" s="7"/>
      <c r="B98" s="28" t="s">
        <v>112</v>
      </c>
      <c r="C98" s="2"/>
      <c r="D98" s="4"/>
      <c r="E98" s="43"/>
      <c r="F98" s="4"/>
    </row>
    <row r="99" spans="1:6" ht="18.75" customHeight="1">
      <c r="A99" s="6" t="s">
        <v>2</v>
      </c>
      <c r="B99" s="20" t="s">
        <v>91</v>
      </c>
      <c r="C99" s="2" t="s">
        <v>3</v>
      </c>
      <c r="D99" s="4">
        <v>1</v>
      </c>
      <c r="E99" s="43"/>
      <c r="F99" s="4">
        <f aca="true" t="shared" si="0" ref="F99:F138">E99*D99</f>
        <v>0</v>
      </c>
    </row>
    <row r="100" spans="1:6" ht="18.75" customHeight="1">
      <c r="A100" s="6" t="s">
        <v>4</v>
      </c>
      <c r="B100" s="20" t="s">
        <v>92</v>
      </c>
      <c r="C100" s="2" t="s">
        <v>3</v>
      </c>
      <c r="D100" s="4">
        <v>1</v>
      </c>
      <c r="E100" s="43"/>
      <c r="F100" s="4">
        <f t="shared" si="0"/>
        <v>0</v>
      </c>
    </row>
    <row r="101" spans="1:6" ht="18.75" customHeight="1">
      <c r="A101" s="6" t="s">
        <v>5</v>
      </c>
      <c r="B101" s="20" t="s">
        <v>52</v>
      </c>
      <c r="C101" s="2" t="s">
        <v>3</v>
      </c>
      <c r="D101" s="4">
        <v>1</v>
      </c>
      <c r="E101" s="43"/>
      <c r="F101" s="4">
        <f t="shared" si="0"/>
        <v>0</v>
      </c>
    </row>
    <row r="102" spans="1:6" ht="18.75" customHeight="1">
      <c r="A102" s="6"/>
      <c r="B102" s="28" t="s">
        <v>66</v>
      </c>
      <c r="C102" s="2"/>
      <c r="D102" s="4"/>
      <c r="E102" s="43"/>
      <c r="F102" s="4"/>
    </row>
    <row r="103" spans="1:6" ht="18.75" customHeight="1">
      <c r="A103" s="6" t="s">
        <v>6</v>
      </c>
      <c r="B103" s="20" t="s">
        <v>67</v>
      </c>
      <c r="C103" s="2" t="s">
        <v>3</v>
      </c>
      <c r="D103" s="4">
        <v>1</v>
      </c>
      <c r="E103" s="43"/>
      <c r="F103" s="4">
        <f t="shared" si="0"/>
        <v>0</v>
      </c>
    </row>
    <row r="104" spans="1:6" ht="18.75" customHeight="1">
      <c r="A104" s="6" t="s">
        <v>8</v>
      </c>
      <c r="B104" s="20" t="s">
        <v>93</v>
      </c>
      <c r="C104" s="2" t="s">
        <v>3</v>
      </c>
      <c r="D104" s="4">
        <v>1</v>
      </c>
      <c r="E104" s="43"/>
      <c r="F104" s="4">
        <f t="shared" si="0"/>
        <v>0</v>
      </c>
    </row>
    <row r="105" spans="1:6" ht="18.75" customHeight="1">
      <c r="A105" s="6" t="s">
        <v>9</v>
      </c>
      <c r="B105" s="20" t="s">
        <v>68</v>
      </c>
      <c r="C105" s="2" t="s">
        <v>3</v>
      </c>
      <c r="D105" s="4">
        <v>1</v>
      </c>
      <c r="E105" s="43"/>
      <c r="F105" s="4">
        <f t="shared" si="0"/>
        <v>0</v>
      </c>
    </row>
    <row r="106" spans="1:6" ht="18.75" customHeight="1">
      <c r="A106" s="6" t="s">
        <v>10</v>
      </c>
      <c r="B106" s="20" t="s">
        <v>124</v>
      </c>
      <c r="C106" s="2" t="s">
        <v>3</v>
      </c>
      <c r="D106" s="4">
        <v>1</v>
      </c>
      <c r="E106" s="43"/>
      <c r="F106" s="4">
        <f t="shared" si="0"/>
        <v>0</v>
      </c>
    </row>
    <row r="107" spans="1:6" ht="18.75" customHeight="1">
      <c r="A107" s="6" t="s">
        <v>14</v>
      </c>
      <c r="B107" s="20" t="s">
        <v>70</v>
      </c>
      <c r="C107" s="2" t="s">
        <v>3</v>
      </c>
      <c r="D107" s="4">
        <v>1</v>
      </c>
      <c r="E107" s="43"/>
      <c r="F107" s="4">
        <f t="shared" si="0"/>
        <v>0</v>
      </c>
    </row>
    <row r="108" spans="1:6" ht="18.75" customHeight="1">
      <c r="A108" s="6" t="s">
        <v>11</v>
      </c>
      <c r="B108" s="20" t="s">
        <v>69</v>
      </c>
      <c r="C108" s="2" t="s">
        <v>3</v>
      </c>
      <c r="D108" s="4">
        <v>1</v>
      </c>
      <c r="E108" s="43"/>
      <c r="F108" s="4">
        <f t="shared" si="0"/>
        <v>0</v>
      </c>
    </row>
    <row r="109" spans="1:6" ht="18.75" customHeight="1">
      <c r="A109" s="6" t="s">
        <v>12</v>
      </c>
      <c r="B109" s="17" t="s">
        <v>94</v>
      </c>
      <c r="C109" s="2" t="s">
        <v>3</v>
      </c>
      <c r="D109" s="4">
        <v>11</v>
      </c>
      <c r="E109" s="43"/>
      <c r="F109" s="4">
        <f t="shared" si="0"/>
        <v>0</v>
      </c>
    </row>
    <row r="110" spans="1:6" ht="18.75" customHeight="1">
      <c r="A110" s="6" t="s">
        <v>13</v>
      </c>
      <c r="B110" s="17" t="s">
        <v>95</v>
      </c>
      <c r="C110" s="2" t="s">
        <v>3</v>
      </c>
      <c r="D110" s="4">
        <v>11</v>
      </c>
      <c r="E110" s="43"/>
      <c r="F110" s="4">
        <f t="shared" si="0"/>
        <v>0</v>
      </c>
    </row>
    <row r="111" spans="1:6" ht="18.75" customHeight="1">
      <c r="A111" s="6" t="s">
        <v>15</v>
      </c>
      <c r="B111" s="17" t="s">
        <v>96</v>
      </c>
      <c r="C111" s="2" t="s">
        <v>3</v>
      </c>
      <c r="D111" s="4">
        <v>7</v>
      </c>
      <c r="E111" s="43"/>
      <c r="F111" s="4">
        <f t="shared" si="0"/>
        <v>0</v>
      </c>
    </row>
    <row r="112" spans="1:6" ht="18.75" customHeight="1">
      <c r="A112" s="6" t="s">
        <v>27</v>
      </c>
      <c r="B112" s="17" t="s">
        <v>97</v>
      </c>
      <c r="C112" s="2" t="s">
        <v>3</v>
      </c>
      <c r="D112" s="4">
        <v>7</v>
      </c>
      <c r="E112" s="43"/>
      <c r="F112" s="4">
        <f t="shared" si="0"/>
        <v>0</v>
      </c>
    </row>
    <row r="113" spans="1:6" ht="18.75" customHeight="1">
      <c r="A113" s="6" t="s">
        <v>28</v>
      </c>
      <c r="B113" s="17" t="s">
        <v>98</v>
      </c>
      <c r="C113" s="2" t="s">
        <v>3</v>
      </c>
      <c r="D113" s="4">
        <v>8</v>
      </c>
      <c r="E113" s="43"/>
      <c r="F113" s="4">
        <f t="shared" si="0"/>
        <v>0</v>
      </c>
    </row>
    <row r="114" spans="1:6" ht="18.75" customHeight="1">
      <c r="A114" s="6" t="s">
        <v>29</v>
      </c>
      <c r="B114" s="17" t="s">
        <v>99</v>
      </c>
      <c r="C114" s="2" t="s">
        <v>3</v>
      </c>
      <c r="D114" s="4">
        <v>8</v>
      </c>
      <c r="E114" s="43"/>
      <c r="F114" s="4">
        <f t="shared" si="0"/>
        <v>0</v>
      </c>
    </row>
    <row r="115" spans="1:6" ht="18.75" customHeight="1">
      <c r="A115" s="6"/>
      <c r="B115" s="28" t="s">
        <v>71</v>
      </c>
      <c r="C115" s="2"/>
      <c r="D115" s="4"/>
      <c r="E115" s="43"/>
      <c r="F115" s="4"/>
    </row>
    <row r="116" spans="1:6" ht="18.75" customHeight="1">
      <c r="A116" s="6" t="s">
        <v>38</v>
      </c>
      <c r="B116" s="20" t="s">
        <v>72</v>
      </c>
      <c r="C116" s="2" t="s">
        <v>3</v>
      </c>
      <c r="D116" s="4">
        <v>1</v>
      </c>
      <c r="E116" s="43"/>
      <c r="F116" s="4">
        <f t="shared" si="0"/>
        <v>0</v>
      </c>
    </row>
    <row r="117" spans="1:6" ht="18.75" customHeight="1">
      <c r="A117" s="6" t="s">
        <v>39</v>
      </c>
      <c r="B117" s="20" t="s">
        <v>121</v>
      </c>
      <c r="C117" s="2" t="s">
        <v>3</v>
      </c>
      <c r="D117" s="4">
        <v>1</v>
      </c>
      <c r="E117" s="43"/>
      <c r="F117" s="4">
        <f t="shared" si="0"/>
        <v>0</v>
      </c>
    </row>
    <row r="118" spans="1:6" ht="18.75" customHeight="1">
      <c r="A118" s="6" t="s">
        <v>109</v>
      </c>
      <c r="B118" s="20" t="s">
        <v>122</v>
      </c>
      <c r="C118" s="2" t="s">
        <v>3</v>
      </c>
      <c r="D118" s="4">
        <v>1</v>
      </c>
      <c r="E118" s="43"/>
      <c r="F118" s="4">
        <f t="shared" si="0"/>
        <v>0</v>
      </c>
    </row>
    <row r="119" spans="1:6" ht="18.75" customHeight="1">
      <c r="A119" s="6" t="s">
        <v>110</v>
      </c>
      <c r="B119" s="20" t="s">
        <v>100</v>
      </c>
      <c r="C119" s="2" t="s">
        <v>3</v>
      </c>
      <c r="D119" s="4">
        <v>1</v>
      </c>
      <c r="E119" s="43"/>
      <c r="F119" s="4">
        <f t="shared" si="0"/>
        <v>0</v>
      </c>
    </row>
    <row r="120" spans="1:6" ht="18.75" customHeight="1">
      <c r="A120" s="6" t="s">
        <v>111</v>
      </c>
      <c r="B120" s="20" t="s">
        <v>101</v>
      </c>
      <c r="C120" s="2" t="s">
        <v>3</v>
      </c>
      <c r="D120" s="4">
        <v>1</v>
      </c>
      <c r="E120" s="43"/>
      <c r="F120" s="4">
        <f t="shared" si="0"/>
        <v>0</v>
      </c>
    </row>
    <row r="121" spans="1:6" ht="18.75" customHeight="1">
      <c r="A121" s="6" t="s">
        <v>126</v>
      </c>
      <c r="B121" s="20" t="s">
        <v>102</v>
      </c>
      <c r="C121" s="2" t="s">
        <v>3</v>
      </c>
      <c r="D121" s="4">
        <v>1</v>
      </c>
      <c r="E121" s="43"/>
      <c r="F121" s="4">
        <f t="shared" si="0"/>
        <v>0</v>
      </c>
    </row>
    <row r="122" spans="1:6" ht="18.75" customHeight="1">
      <c r="A122" s="6" t="s">
        <v>127</v>
      </c>
      <c r="B122" s="20" t="s">
        <v>103</v>
      </c>
      <c r="C122" s="2" t="s">
        <v>3</v>
      </c>
      <c r="D122" s="4">
        <v>1</v>
      </c>
      <c r="E122" s="43"/>
      <c r="F122" s="4">
        <f t="shared" si="0"/>
        <v>0</v>
      </c>
    </row>
    <row r="123" spans="1:6" ht="18.75" customHeight="1">
      <c r="A123" s="6" t="s">
        <v>128</v>
      </c>
      <c r="B123" s="17" t="s">
        <v>40</v>
      </c>
      <c r="C123" s="2" t="s">
        <v>3</v>
      </c>
      <c r="D123" s="4">
        <v>3</v>
      </c>
      <c r="E123" s="43"/>
      <c r="F123" s="4">
        <f t="shared" si="0"/>
        <v>0</v>
      </c>
    </row>
    <row r="124" spans="1:6" ht="18.75" customHeight="1">
      <c r="A124" s="6"/>
      <c r="B124" s="28" t="s">
        <v>73</v>
      </c>
      <c r="C124" s="2"/>
      <c r="D124" s="4"/>
      <c r="E124" s="43"/>
      <c r="F124" s="4"/>
    </row>
    <row r="125" spans="1:6" ht="18.75" customHeight="1">
      <c r="A125" s="6" t="s">
        <v>129</v>
      </c>
      <c r="B125" s="20" t="s">
        <v>72</v>
      </c>
      <c r="C125" s="2" t="s">
        <v>3</v>
      </c>
      <c r="D125" s="4">
        <v>1</v>
      </c>
      <c r="E125" s="43"/>
      <c r="F125" s="4">
        <f t="shared" si="0"/>
        <v>0</v>
      </c>
    </row>
    <row r="126" spans="1:6" ht="18.75" customHeight="1">
      <c r="A126" s="6" t="s">
        <v>130</v>
      </c>
      <c r="B126" s="20" t="s">
        <v>51</v>
      </c>
      <c r="C126" s="2" t="s">
        <v>3</v>
      </c>
      <c r="D126" s="4">
        <v>1</v>
      </c>
      <c r="E126" s="43"/>
      <c r="F126" s="4">
        <f t="shared" si="0"/>
        <v>0</v>
      </c>
    </row>
    <row r="127" spans="1:6" ht="18.75" customHeight="1">
      <c r="A127" s="6" t="s">
        <v>131</v>
      </c>
      <c r="B127" s="17" t="s">
        <v>47</v>
      </c>
      <c r="C127" s="2" t="s">
        <v>3</v>
      </c>
      <c r="D127" s="4">
        <v>1</v>
      </c>
      <c r="E127" s="43"/>
      <c r="F127" s="4">
        <f t="shared" si="0"/>
        <v>0</v>
      </c>
    </row>
    <row r="128" spans="1:6" ht="18.75" customHeight="1">
      <c r="A128" s="6"/>
      <c r="B128" s="28" t="s">
        <v>74</v>
      </c>
      <c r="C128" s="2"/>
      <c r="D128" s="4"/>
      <c r="E128" s="43"/>
      <c r="F128" s="4"/>
    </row>
    <row r="129" spans="1:6" ht="16.5">
      <c r="A129" s="6" t="s">
        <v>132</v>
      </c>
      <c r="B129" s="41" t="s">
        <v>114</v>
      </c>
      <c r="C129" s="2" t="s">
        <v>3</v>
      </c>
      <c r="D129" s="4">
        <v>1</v>
      </c>
      <c r="E129" s="43"/>
      <c r="F129" s="4">
        <f t="shared" si="0"/>
        <v>0</v>
      </c>
    </row>
    <row r="130" spans="1:6" ht="16.5">
      <c r="A130" s="6" t="s">
        <v>133</v>
      </c>
      <c r="B130" s="17" t="s">
        <v>113</v>
      </c>
      <c r="C130" s="2" t="s">
        <v>3</v>
      </c>
      <c r="D130" s="4">
        <v>1</v>
      </c>
      <c r="E130" s="43"/>
      <c r="F130" s="4">
        <f>E130*D130</f>
        <v>0</v>
      </c>
    </row>
    <row r="131" spans="1:6" ht="16.5">
      <c r="A131" s="7" t="s">
        <v>42</v>
      </c>
      <c r="B131" s="5" t="s">
        <v>41</v>
      </c>
      <c r="C131" s="2"/>
      <c r="D131" s="4"/>
      <c r="E131" s="43"/>
      <c r="F131" s="4"/>
    </row>
    <row r="132" spans="1:6" ht="48" customHeight="1">
      <c r="A132" s="6"/>
      <c r="B132" s="20" t="s">
        <v>60</v>
      </c>
      <c r="C132" s="2"/>
      <c r="D132" s="4"/>
      <c r="E132" s="43"/>
      <c r="F132" s="4"/>
    </row>
    <row r="133" spans="1:6" ht="18.75" customHeight="1">
      <c r="A133" s="7"/>
      <c r="B133" s="28" t="s">
        <v>65</v>
      </c>
      <c r="C133" s="2"/>
      <c r="D133" s="4"/>
      <c r="E133" s="43"/>
      <c r="F133" s="4"/>
    </row>
    <row r="134" spans="1:6" ht="18.75" customHeight="1">
      <c r="A134" s="7" t="s">
        <v>2</v>
      </c>
      <c r="B134" s="20" t="s">
        <v>125</v>
      </c>
      <c r="C134" s="2" t="s">
        <v>3</v>
      </c>
      <c r="D134" s="4">
        <v>1</v>
      </c>
      <c r="E134" s="43"/>
      <c r="F134" s="4">
        <f>E134*D134</f>
        <v>0</v>
      </c>
    </row>
    <row r="135" spans="1:6" ht="16.5">
      <c r="A135" s="6"/>
      <c r="B135" s="28" t="s">
        <v>73</v>
      </c>
      <c r="C135" s="2"/>
      <c r="D135" s="4"/>
      <c r="E135" s="43"/>
      <c r="F135" s="4"/>
    </row>
    <row r="136" spans="1:6" ht="16.5">
      <c r="A136" s="6" t="s">
        <v>4</v>
      </c>
      <c r="B136" s="17" t="s">
        <v>123</v>
      </c>
      <c r="C136" s="2" t="s">
        <v>3</v>
      </c>
      <c r="D136" s="4">
        <v>1</v>
      </c>
      <c r="E136" s="43"/>
      <c r="F136" s="4">
        <f t="shared" si="0"/>
        <v>0</v>
      </c>
    </row>
    <row r="137" spans="1:6" ht="16.5" customHeight="1">
      <c r="A137" s="6" t="s">
        <v>5</v>
      </c>
      <c r="B137" s="17" t="s">
        <v>62</v>
      </c>
      <c r="C137" s="2" t="s">
        <v>3</v>
      </c>
      <c r="D137" s="4">
        <v>1</v>
      </c>
      <c r="E137" s="43"/>
      <c r="F137" s="4">
        <f t="shared" si="0"/>
        <v>0</v>
      </c>
    </row>
    <row r="138" spans="1:6" ht="16.5">
      <c r="A138" s="6" t="s">
        <v>6</v>
      </c>
      <c r="B138" s="17" t="s">
        <v>53</v>
      </c>
      <c r="C138" s="2" t="s">
        <v>3</v>
      </c>
      <c r="D138" s="4">
        <v>1</v>
      </c>
      <c r="E138" s="43"/>
      <c r="F138" s="4">
        <f t="shared" si="0"/>
        <v>0</v>
      </c>
    </row>
    <row r="139" spans="1:6" ht="33">
      <c r="A139" s="6"/>
      <c r="B139" s="58" t="s">
        <v>43</v>
      </c>
      <c r="C139" s="59"/>
      <c r="D139" s="60"/>
      <c r="E139" s="61"/>
      <c r="F139" s="62">
        <f>SUM(F86:F138)</f>
        <v>0</v>
      </c>
    </row>
    <row r="140" spans="1:6" ht="16.5">
      <c r="A140" s="2"/>
      <c r="B140" s="2"/>
      <c r="C140" s="2"/>
      <c r="D140" s="4"/>
      <c r="E140" s="43"/>
      <c r="F140" s="4"/>
    </row>
    <row r="141" spans="1:6" ht="16.5">
      <c r="A141" s="7" t="s">
        <v>8</v>
      </c>
      <c r="B141" s="5" t="s">
        <v>30</v>
      </c>
      <c r="C141" s="2"/>
      <c r="D141" s="4"/>
      <c r="E141" s="43"/>
      <c r="F141" s="4"/>
    </row>
    <row r="142" spans="1:6" ht="16.5">
      <c r="A142" s="6"/>
      <c r="B142" s="15"/>
      <c r="C142" s="2"/>
      <c r="D142" s="4"/>
      <c r="E142" s="43"/>
      <c r="F142" s="4"/>
    </row>
    <row r="143" spans="1:6" ht="66">
      <c r="A143" s="6">
        <v>1</v>
      </c>
      <c r="B143" s="15" t="s">
        <v>55</v>
      </c>
      <c r="C143" s="2" t="s">
        <v>3</v>
      </c>
      <c r="D143" s="4">
        <v>2</v>
      </c>
      <c r="E143" s="43"/>
      <c r="F143" s="4">
        <f>+E143*$D143</f>
        <v>0</v>
      </c>
    </row>
    <row r="144" spans="1:6" ht="16.5">
      <c r="A144" s="6"/>
      <c r="B144" s="15"/>
      <c r="C144" s="2"/>
      <c r="D144" s="4"/>
      <c r="E144" s="43"/>
      <c r="F144" s="4"/>
    </row>
    <row r="145" spans="1:6" ht="50.25" customHeight="1">
      <c r="A145" s="6">
        <v>2</v>
      </c>
      <c r="B145" s="15" t="s">
        <v>54</v>
      </c>
      <c r="C145" s="2" t="s">
        <v>3</v>
      </c>
      <c r="D145" s="4">
        <v>2</v>
      </c>
      <c r="E145" s="43"/>
      <c r="F145" s="4">
        <f>+E145*$D145</f>
        <v>0</v>
      </c>
    </row>
    <row r="146" spans="1:6" ht="16.5" customHeight="1">
      <c r="A146" s="6"/>
      <c r="B146" s="15"/>
      <c r="C146" s="2"/>
      <c r="D146" s="4"/>
      <c r="E146" s="43"/>
      <c r="F146" s="4"/>
    </row>
    <row r="147" spans="1:6" ht="102.75" customHeight="1">
      <c r="A147" s="6">
        <v>3</v>
      </c>
      <c r="B147" s="32" t="s">
        <v>63</v>
      </c>
      <c r="C147" s="2" t="s">
        <v>3</v>
      </c>
      <c r="D147" s="4">
        <v>1</v>
      </c>
      <c r="E147" s="43"/>
      <c r="F147" s="4">
        <f>+E147*$D147</f>
        <v>0</v>
      </c>
    </row>
    <row r="148" spans="1:6" ht="15.75" customHeight="1">
      <c r="A148" s="6"/>
      <c r="B148" s="15"/>
      <c r="C148" s="2"/>
      <c r="D148" s="4"/>
      <c r="E148" s="43"/>
      <c r="F148" s="4"/>
    </row>
    <row r="149" spans="1:6" ht="16.5">
      <c r="A149" s="6"/>
      <c r="B149" s="1"/>
      <c r="C149" s="4"/>
      <c r="D149" s="4"/>
      <c r="E149" s="46"/>
      <c r="F149" s="4"/>
    </row>
    <row r="150" spans="1:6" ht="33">
      <c r="A150" s="6">
        <v>4</v>
      </c>
      <c r="B150" s="1" t="s">
        <v>80</v>
      </c>
      <c r="C150" s="4" t="s">
        <v>1</v>
      </c>
      <c r="D150" s="4">
        <v>840</v>
      </c>
      <c r="F150" s="30">
        <f>+E150*$D150</f>
        <v>0</v>
      </c>
    </row>
    <row r="151" spans="1:6" ht="16.5">
      <c r="A151" s="6"/>
      <c r="B151" s="1"/>
      <c r="C151" s="4"/>
      <c r="D151" s="4"/>
      <c r="F151" s="30"/>
    </row>
    <row r="152" spans="1:6" ht="16.5">
      <c r="A152" s="6">
        <v>5</v>
      </c>
      <c r="B152" s="1" t="s">
        <v>81</v>
      </c>
      <c r="C152" s="4" t="s">
        <v>1</v>
      </c>
      <c r="D152" s="4">
        <f>D150</f>
        <v>840</v>
      </c>
      <c r="F152" s="30">
        <f>+E152*$D152</f>
        <v>0</v>
      </c>
    </row>
    <row r="153" spans="1:6" ht="16.5">
      <c r="A153" s="6"/>
      <c r="B153" s="1"/>
      <c r="C153" s="4"/>
      <c r="D153" s="4"/>
      <c r="F153" s="30"/>
    </row>
    <row r="154" spans="1:6" ht="16.5">
      <c r="A154" s="6">
        <v>6</v>
      </c>
      <c r="B154" s="37" t="s">
        <v>82</v>
      </c>
      <c r="C154" s="4" t="s">
        <v>1</v>
      </c>
      <c r="D154" s="10">
        <f>D152</f>
        <v>840</v>
      </c>
      <c r="E154" s="44"/>
      <c r="F154" s="29">
        <f>+E154*$D154</f>
        <v>0</v>
      </c>
    </row>
    <row r="155" spans="1:6" ht="17.25" thickBot="1">
      <c r="A155" s="6"/>
      <c r="B155" s="38"/>
      <c r="C155" s="39"/>
      <c r="D155" s="8"/>
      <c r="E155" s="50"/>
      <c r="F155" s="40"/>
    </row>
    <row r="156" spans="1:6" ht="17.25" thickTop="1">
      <c r="A156" s="2"/>
      <c r="B156" s="54" t="s">
        <v>44</v>
      </c>
      <c r="C156" s="54"/>
      <c r="D156" s="2"/>
      <c r="E156" s="43"/>
      <c r="F156" s="14">
        <f>SUM(F141:F155)</f>
        <v>0</v>
      </c>
    </row>
  </sheetData>
  <sheetProtection/>
  <mergeCells count="9">
    <mergeCell ref="C8:E8"/>
    <mergeCell ref="B156:C156"/>
    <mergeCell ref="C6:E6"/>
    <mergeCell ref="C7:E7"/>
    <mergeCell ref="B1:E1"/>
    <mergeCell ref="B2:E2"/>
    <mergeCell ref="C3:E3"/>
    <mergeCell ref="C5:E5"/>
    <mergeCell ref="C4:E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Narrow,Navadno"&amp;8DETAJL infrastruktura d.o.o., Na produ 13, Vipava</oddHeader>
    <oddFooter>&amp;C&amp;P</oddFooter>
  </headerFooter>
  <rowBreaks count="6" manualBreakCount="6">
    <brk id="9" max="255" man="1"/>
    <brk id="53" max="5" man="1"/>
    <brk id="76" max="5" man="1"/>
    <brk id="82" max="5" man="1"/>
    <brk id="107" max="5" man="1"/>
    <brk id="1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Peter Kete</cp:lastModifiedBy>
  <cp:lastPrinted>2016-12-16T12:05:47Z</cp:lastPrinted>
  <dcterms:created xsi:type="dcterms:W3CDTF">2006-05-27T06:19:13Z</dcterms:created>
  <dcterms:modified xsi:type="dcterms:W3CDTF">2017-06-06T11:16:49Z</dcterms:modified>
  <cp:category/>
  <cp:version/>
  <cp:contentType/>
  <cp:contentStatus/>
</cp:coreProperties>
</file>