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0" windowWidth="14655" windowHeight="11550" tabRatio="857" activeTab="3"/>
  </bookViews>
  <sheets>
    <sheet name="OSNOVA" sheetId="1" r:id="rId1"/>
    <sheet name="UVOD V PREDRAČUN" sheetId="2" r:id="rId2"/>
    <sheet name="REKAPITULACIJA" sheetId="3" r:id="rId3"/>
    <sheet name="Površine za kolesarje" sheetId="4" r:id="rId4"/>
    <sheet name="Površine za pešce" sheetId="5" r:id="rId5"/>
    <sheet name="HPR_SD_stara verzija" sheetId="6" state="hidden" r:id="rId6"/>
  </sheets>
  <externalReferences>
    <externalReference r:id="rId9"/>
    <externalReference r:id="rId10"/>
    <externalReference r:id="rId11"/>
    <externalReference r:id="rId12"/>
  </externalReferences>
  <definedNames>
    <definedName name="cc">'[2]OSNOVA'!$B$40</definedName>
    <definedName name="datum" localSheetId="3">'OSNOVA'!#REF!</definedName>
    <definedName name="datum" localSheetId="4">'OSNOVA'!#REF!</definedName>
    <definedName name="datum" localSheetId="2">'OSNOVA'!#REF!</definedName>
    <definedName name="datum" localSheetId="1">'OSNOVA'!#REF!</definedName>
    <definedName name="datum">'OSNOVA'!#REF!</definedName>
    <definedName name="DDV">'OSNOVA'!$B$40</definedName>
    <definedName name="DEL">'OSNOVA'!$B$30</definedName>
    <definedName name="DF">'OSNOVA'!$B$38</definedName>
    <definedName name="DobMont">'OSNOVA'!$B$38</definedName>
    <definedName name="FakStro" localSheetId="3">'OSNOVA'!#REF!</definedName>
    <definedName name="FakStro" localSheetId="4">'OSNOVA'!#REF!</definedName>
    <definedName name="FakStro" localSheetId="2">'OSNOVA'!#REF!</definedName>
    <definedName name="FakStro">'OSNOVA'!#REF!</definedName>
    <definedName name="FaktStro">'[1]osnova'!$B$14</definedName>
    <definedName name="FR" localSheetId="3">'OSNOVA'!#REF!</definedName>
    <definedName name="FR" localSheetId="4">'OSNOVA'!#REF!</definedName>
    <definedName name="FR" localSheetId="2">'OSNOVA'!#REF!</definedName>
    <definedName name="FR">'OSNOVA'!#REF!</definedName>
    <definedName name="FRC">'[2]OSNOVA'!$B$38</definedName>
    <definedName name="FRD">'OSNOVA'!$B$36</definedName>
    <definedName name="investicija" localSheetId="3">#REF!</definedName>
    <definedName name="investicija" localSheetId="4">#REF!</definedName>
    <definedName name="investicija" localSheetId="2">#REF!</definedName>
    <definedName name="investicija" localSheetId="1">#REF!</definedName>
    <definedName name="investicija">#REF!</definedName>
    <definedName name="OBJEKT">'OSNOVA'!$B$34</definedName>
    <definedName name="OZN">'OSNOVA'!$B$32</definedName>
    <definedName name="_xlnm.Print_Area" localSheetId="0">'OSNOVA'!$A$1:$B$26</definedName>
    <definedName name="_xlnm.Print_Area" localSheetId="3">'Površine za kolesarje'!$A$1:$G$151</definedName>
    <definedName name="_xlnm.Print_Area" localSheetId="4">'Površine za pešce'!$A$1:$G$122</definedName>
    <definedName name="_xlnm.Print_Area" localSheetId="2">'REKAPITULACIJA'!$A$1:$F$24</definedName>
    <definedName name="_xlnm.Print_Area" localSheetId="1">'UVOD V PREDRAČUN'!$A$1:$B$28</definedName>
    <definedName name="q" localSheetId="4">'OSNOVA'!#REF!</definedName>
    <definedName name="q">'OSNOVA'!#REF!</definedName>
    <definedName name="Reviz" localSheetId="3">'OSNOVA'!#REF!</definedName>
    <definedName name="Reviz" localSheetId="4">'OSNOVA'!#REF!</definedName>
    <definedName name="Reviz" localSheetId="2">'OSNOVA'!#REF!</definedName>
    <definedName name="Reviz" localSheetId="1">'OSNOVA'!#REF!</definedName>
    <definedName name="Reviz">'OSNOVA'!#REF!</definedName>
    <definedName name="rrr" localSheetId="3">#REF!</definedName>
    <definedName name="rrr" localSheetId="4">#REF!</definedName>
    <definedName name="rrr">#REF!</definedName>
    <definedName name="stmape" localSheetId="3">'OSNOVA'!#REF!</definedName>
    <definedName name="stmape" localSheetId="4">'OSNOVA'!#REF!</definedName>
    <definedName name="stmape" localSheetId="2">'OSNOVA'!#REF!</definedName>
    <definedName name="stmape" localSheetId="1">'OSNOVA'!#REF!</definedName>
    <definedName name="stmape">'OSNOVA'!#REF!</definedName>
    <definedName name="stnac" localSheetId="3">'OSNOVA'!#REF!</definedName>
    <definedName name="stnac" localSheetId="4">'OSNOVA'!#REF!</definedName>
    <definedName name="stnac" localSheetId="2">'OSNOVA'!#REF!</definedName>
    <definedName name="stnac" localSheetId="1">'OSNOVA'!#REF!</definedName>
    <definedName name="stnac">'OSNOVA'!#REF!</definedName>
    <definedName name="stpro" localSheetId="3">'OSNOVA'!#REF!</definedName>
    <definedName name="stpro" localSheetId="4">'OSNOVA'!#REF!</definedName>
    <definedName name="stpro" localSheetId="2">'OSNOVA'!#REF!</definedName>
    <definedName name="stpro" localSheetId="1">'OSNOVA'!#REF!</definedName>
    <definedName name="stpro">'OSNOVA'!#REF!</definedName>
    <definedName name="TecEURO">'[1]osnova'!$B$12</definedName>
    <definedName name="_xlnm.Print_Titles" localSheetId="5">'HPR_SD_stara verzija'!$5:$6</definedName>
    <definedName name="_xlnm.Print_Titles" localSheetId="3">'Površine za kolesarje'!$7:$8</definedName>
    <definedName name="_xlnm.Print_Titles" localSheetId="4">'Površine za pešce'!$7:$8</definedName>
    <definedName name="tocka" localSheetId="3">'OSNOVA'!#REF!</definedName>
    <definedName name="tocka" localSheetId="4">'OSNOVA'!#REF!</definedName>
    <definedName name="tocka" localSheetId="2">'OSNOVA'!#REF!</definedName>
    <definedName name="tocka" localSheetId="1">'OSNOVA'!#REF!</definedName>
    <definedName name="tocka">'OSNOVA'!#REF!</definedName>
    <definedName name="wws">'[3]OSNOVA'!$B$38</definedName>
  </definedNames>
  <calcPr fullCalcOnLoad="1" fullPrecision="0"/>
</workbook>
</file>

<file path=xl/sharedStrings.xml><?xml version="1.0" encoding="utf-8"?>
<sst xmlns="http://schemas.openxmlformats.org/spreadsheetml/2006/main" count="552" uniqueCount="252">
  <si>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</si>
  <si>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</si>
  <si>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</si>
  <si>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</si>
  <si>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</si>
  <si>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</si>
  <si>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</si>
  <si>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</si>
  <si>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</si>
  <si>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</si>
  <si>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</si>
  <si>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</si>
  <si>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</si>
  <si>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</si>
  <si>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</si>
  <si>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</si>
  <si>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</si>
  <si>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</si>
  <si>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</si>
  <si>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</si>
  <si>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</si>
  <si>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</si>
  <si>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</si>
  <si>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</si>
  <si>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</si>
  <si>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</si>
  <si>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</si>
  <si>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</si>
  <si>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</si>
  <si>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</si>
  <si>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</si>
  <si>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</si>
  <si>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</si>
  <si>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</si>
  <si>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</si>
  <si>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</si>
  <si>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</si>
  <si>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</si>
  <si>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</si>
  <si>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</si>
  <si>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</si>
  <si>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</si>
  <si>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</si>
  <si>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</si>
  <si>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</si>
  <si>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</si>
  <si>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</si>
  <si>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</si>
  <si>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</si>
  <si>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</si>
  <si>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</si>
  <si>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</si>
  <si>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</si>
  <si>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</si>
  <si>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</si>
  <si>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</si>
  <si>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</si>
  <si>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</si>
  <si>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</si>
  <si>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</si>
  <si>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</si>
  <si>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</si>
  <si>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</si>
  <si>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</si>
  <si>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</si>
  <si>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</si>
  <si>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</si>
  <si>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</si>
  <si>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</si>
  <si>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</si>
  <si>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</si>
  <si>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</si>
  <si>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</si>
  <si>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</si>
  <si>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</si>
  <si>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</si>
  <si>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</si>
  <si>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</si>
  <si>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</si>
  <si>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</si>
  <si>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</si>
  <si>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</si>
  <si>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</si>
  <si>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</si>
  <si>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</si>
  <si>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</si>
  <si>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</si>
  <si>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</si>
  <si>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</si>
  <si>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</si>
  <si>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</si>
  <si>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</si>
  <si>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</si>
  <si>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</si>
  <si>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</si>
  <si>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</si>
  <si>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</si>
  <si>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</si>
  <si>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</si>
  <si>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</si>
  <si>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</si>
  <si>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</si>
  <si>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</si>
  <si>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Investitor:</t>
  </si>
  <si>
    <t>Vrsta projektne dokumentacije:</t>
  </si>
  <si>
    <t>Številčna oznaka načrta in vrsta načrta:</t>
  </si>
  <si>
    <t>Številka načrta:</t>
  </si>
  <si>
    <t>Kraj in datum izdelave načrta:</t>
  </si>
  <si>
    <t>Osnovni podatki o projektni dokumentaciji:</t>
  </si>
  <si>
    <t>DDV:</t>
  </si>
  <si>
    <t>SKUPAJ Z DDV:</t>
  </si>
  <si>
    <t>DDV</t>
  </si>
  <si>
    <t>ELEKTRO INŠTALACIJE</t>
  </si>
  <si>
    <t>GRADBENE KONSTRUKCIJE</t>
  </si>
  <si>
    <t>I.</t>
  </si>
  <si>
    <t>Objekt:</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</si>
  <si>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</si>
  <si>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</si>
  <si>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</si>
  <si>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</si>
  <si>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</si>
  <si>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Vrsta del</t>
  </si>
  <si>
    <t>SPLOŠNE OPOMBE K POPISU</t>
  </si>
  <si>
    <t>Oznaka vrste načrta</t>
  </si>
  <si>
    <t>REKAPITULACIJA</t>
  </si>
  <si>
    <t>4.</t>
  </si>
  <si>
    <t>3.</t>
  </si>
  <si>
    <t>Številka projekta:</t>
  </si>
  <si>
    <t>Faktor Rasti Del</t>
  </si>
  <si>
    <t>Dodatni Faktor (dobava in montaža)</t>
  </si>
  <si>
    <t>PODATKI O VSEBINI POPISA DEL</t>
  </si>
  <si>
    <t>Vrednosti so v EUR!</t>
  </si>
  <si>
    <t>Cene na enoto in vrednosti so v EUR brez DDV!</t>
  </si>
  <si>
    <t>Vrednosti so v EUR brez DDV!</t>
  </si>
  <si>
    <t>Objekt</t>
  </si>
  <si>
    <t>Cene v rekapitulaciji (DA=1 ali NE=0)</t>
  </si>
  <si>
    <t xml:space="preserve">Vse ostale površine, ki jih bo izvajalec potreboval za gradnjo in za organizacijo gradbišč, si bo moral priskbeti sam na svoje stroške.   </t>
  </si>
  <si>
    <t xml:space="preserve">Izvajalec mora omogočati stalen, prost in vzdrževan dostop za potrebe intervencije oz. vzdrževanja  </t>
  </si>
  <si>
    <t>Izvajalec je dolžan izvesti vsa dela kvalitetno, v skladu s predpisi,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</si>
  <si>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</si>
  <si>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</si>
  <si>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</si>
  <si>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</si>
  <si>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</si>
  <si>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</si>
  <si>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</si>
  <si>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</si>
  <si>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m3</t>
  </si>
  <si>
    <t>OSTALO</t>
  </si>
  <si>
    <t>ur</t>
  </si>
  <si>
    <t>Investitor bo zagotovil delovne površine v okviru ustreznega delovnega pasu. Na odsekih, kjer bo zaradi objektivnih vzrokov delovni pas ožji od običajnega se gradnja prilagodi dejanskim razmeram na terenu.</t>
  </si>
  <si>
    <t>m2</t>
  </si>
  <si>
    <t xml:space="preserve">PZI </t>
  </si>
  <si>
    <t>II.</t>
  </si>
  <si>
    <t>III.</t>
  </si>
  <si>
    <t>IV.</t>
  </si>
  <si>
    <t xml:space="preserve">  3/1</t>
  </si>
  <si>
    <t>ODVODNJAVANJE</t>
  </si>
  <si>
    <t>Dobava in vgradnja vodovodne cevi iz duktilne litine: na zunanji strani zaščitena z aktivno galvansko zaščito, ki omogoča vgradnjo cevi tudi v agresivnejšo zemljo (z zlitino Zn + Al minimalne debeline 400 g/m2 v razmerju 85% Zn - 15% Al) in premazane z modrim epoksijem, na notranji strani pa s cementno oblogo, skladno s standardom SIST EN 545:2010. Dolžina cevi mora biti 6m. Fazonski kosi morajo biti izdelani  iz duktilne litine GGG 400 v skladu s SIST EN 545:2010, z zunanjo in notranjo epoksi zaščito po postopku kataforeze min. debeline 70 mikronov oz. po klasičnem postopku min. debeline 250 mikronov.  Opremljeni morajo biti z odgovarjajočimi tesnili v skladu z EN 681-1. Prirobnični fazonski kosi standardne izvedbe morajo imeti  vrtljivo prirobnico. Spoji na obojčnih fazonskih kosih so enaki kot pri ceveh. Obojčno tesnilo oz. cel spoj mora biti zaradi zagotovitve kvalitete spoja preiskušen skupaj s cevmi oz. fazoni (certifikat).</t>
  </si>
  <si>
    <t>Fazonski komadi,armature, spojni in tesnilni material mora ustrezati nazivnemu tlaku minimalno 10 bar, razen v primeru, ko je to posebej specificirano.</t>
  </si>
  <si>
    <t>Vsi fazonski komadi vključujejo transport, montažo ter nerjavni spojni in tesnilni material.</t>
  </si>
  <si>
    <t>PREDDELA</t>
  </si>
  <si>
    <t>Naprava gradbenih profilov  z zavarovanjem</t>
  </si>
  <si>
    <t>Posek in odstranitev dreves z deblom premera do 30 cm ter odstranitev vej in panjev</t>
  </si>
  <si>
    <t>Posek in odstranitev dreves z deblom premera nad 30 cm ter odstranitev vej in panjev</t>
  </si>
  <si>
    <t>Posek in odstranitev grmovja  z odvozom</t>
  </si>
  <si>
    <t>Rezanje  asfaltnih plasti s talno diamantno žago, debelina do 10 cm</t>
  </si>
  <si>
    <t>Porušitev in odstranitev asfaltnih plasti z odvozom</t>
  </si>
  <si>
    <t>m1</t>
  </si>
  <si>
    <t>ZEMELJSKA DELA</t>
  </si>
  <si>
    <t>Ročno planiranje in valjanje z zbijanjem dna jarka s točnostjo +/- 3cm do EV = 40 N/mm2</t>
  </si>
  <si>
    <t>Široki izkop vezljive/zrnate zemljine  III.ktg  strojno z odrivom</t>
  </si>
  <si>
    <t>Doplačilo za ročni izkop vezljive/zrnate zemljine III.kategorije</t>
  </si>
  <si>
    <t>Ureditev planuma temeljnih tal zrnate/vezljive zemljine - III.kategorije</t>
  </si>
  <si>
    <t xml:space="preserve">Nakladanje in prevoz materiala na razdaljo do 30 km </t>
  </si>
  <si>
    <t>Odlaganje odpadnega materiala od izkopa na deponijo</t>
  </si>
  <si>
    <t>III</t>
  </si>
  <si>
    <t>Dobava in vgradnja prefabriciranega dvignjenega robnika iz cementnega betona s prerezom 15/25 cm na betonsko posteljico C12/15</t>
  </si>
  <si>
    <t>VOZIŠČNE KONSTRUKCIJE</t>
  </si>
  <si>
    <t xml:space="preserve">IV. </t>
  </si>
  <si>
    <t xml:space="preserve">V. </t>
  </si>
  <si>
    <t>PROMETNA SIGNALIZACIJA IN OPREMA</t>
  </si>
  <si>
    <t>V.</t>
  </si>
  <si>
    <t xml:space="preserve">Dobava temelja za prometni znak iz cementnega betona C12/15 do 0.1 m3/temelj </t>
  </si>
  <si>
    <t>Dobava in vgraditev stebrica za prometni znak iz vročecinkane jeklene cevi preseka 64 mm, dolžina cevi 3500 mm</t>
  </si>
  <si>
    <t xml:space="preserve">VI. </t>
  </si>
  <si>
    <t>VI.</t>
  </si>
  <si>
    <t>Skupaj:</t>
  </si>
  <si>
    <t>Nepredvidena dela (5%)</t>
  </si>
  <si>
    <t xml:space="preserve">Porušitev in odstranitev robnikov z odvozom na deponijo </t>
  </si>
  <si>
    <t xml:space="preserve">Izdelava neprekinjene tankoslojne označbe z enokomponentno belo barvo, strojno deb. plasti suhe snovi 250 mikrometrov, perle 250 g/m2, širine črte 12 cm </t>
  </si>
  <si>
    <t>Doplačilo za zatravitev s travnim semenom</t>
  </si>
  <si>
    <t xml:space="preserve">Površinski odkop plodne zemljine I.kategorije - strojno z odrivom </t>
  </si>
  <si>
    <t>Vgraditev nasipa iz izbranega materiala od izkopa</t>
  </si>
  <si>
    <t>OBČINA AJDOVŠČINA</t>
  </si>
  <si>
    <t>Cesta 5.maja 6a, 5270 Ajdovščina</t>
  </si>
  <si>
    <t>Obnova in zavarovanje zakoličbe osi trase ostale javne ceste v ravninskem terenu</t>
  </si>
  <si>
    <t xml:space="preserve">Izdelava nevezane nosilne plasti enakomerno zrnatega drobljenca D22 iz kamnine v debelini plasti 20 cm </t>
  </si>
  <si>
    <t xml:space="preserve">Izdelava peskolova iz armiranega poliestra, krožnega prereza 500 mm, globine 1.6 m, komplet z AB temeljem C16/20, AB vencem 25/30 in robno rešetko nosilnosti 250kN </t>
  </si>
  <si>
    <t>Izdelava priključitve predvidenega kanala v obstoječi jašek, z izvedbo vodotesnega stka, komplet</t>
  </si>
  <si>
    <t>Izvedba vodotesnih kanalizacijskih priključkov požiralnikov iz PVC cevi preseka DN200mm (SN8), komplet z izkopom, zasipom, priključitvijo na kanal</t>
  </si>
  <si>
    <t>Izkop vezljive/zrnate zemljine III. ktg za jarke, kanalske rove, temelje, globine do 2.0 m, strojno, planiranje dna ročno</t>
  </si>
  <si>
    <t>Izdelava tankoslojne vzdolžne označbe z enokomponentno belo barvo, strojno deb. plasti suhe snovi 250 mikrometrov, perle 250 g/m2,  širina črte 50 cm (5232 prehod za kolesarje)</t>
  </si>
  <si>
    <t xml:space="preserve">Zakoličba mejnih točk - Določitev in preverjanje položajev, višin  in smeri </t>
  </si>
  <si>
    <t>Izdelava obrabnozaporne plasti bitumenskega betona AC 8 surf B50/70, A5  v debelini 4 cm</t>
  </si>
  <si>
    <t>Prilagoditev višin obstoječih revizijskih jaškov z izvedbo novega AB robnega venca C25/30, komplet z vsemi potrebnimi deli</t>
  </si>
  <si>
    <t>Prilagoditev višin obstoječih revizijskih jaškov z izvedbo novega AB robnega venca C25/30 ter dobava in montaža pokrova nosilnosti D125 kN, komplet z vsemi potrebnimi deli</t>
  </si>
  <si>
    <t>Ureditev površin za kolesarje in pešce               ob glavni cesti v mestu Ajdovščina</t>
  </si>
  <si>
    <t>14382-2</t>
  </si>
  <si>
    <t>14382-2_3/1</t>
  </si>
  <si>
    <t>Nova Gorica, marec 2018</t>
  </si>
  <si>
    <t>3/1 - Načrt površin za kolesarje in pešce</t>
  </si>
  <si>
    <t>Načrt površin za kolesarje in pešce</t>
  </si>
  <si>
    <t>Ureditev površin za kolesarje in pešce               ob glavni cesti v mestu Ajdovščina         Odsek 2</t>
  </si>
  <si>
    <t>Obnova in zavarovanje zakoličbe trase komunalnih vodov v ravninskem terenu</t>
  </si>
  <si>
    <t xml:space="preserve">Izvedba prestvitev obstoječih prometnih znakov, komplet z betonskim temeljem  C12/15 do 0.1 m3/temelj </t>
  </si>
  <si>
    <t xml:space="preserve">Dobava in montaža koša za odpadke volumna 60 l s pepelnikom iz jekla (kot npr. Toluca, za privijačenje v tla, Ziegler) </t>
  </si>
  <si>
    <t>Odstranitev prometnih znakov z odvozom na deponijo</t>
  </si>
  <si>
    <t>Odstranitev betonskih stebrov (fi 30, h= 80 cm) z odbozom na deponijo</t>
  </si>
  <si>
    <t>Presaditev obstoječih grmovnic na novo lokacijo, komplet z  izkop jame velikosti 30 cm x 30 cm x 40 cm oz. v velikosti 1,5 x velikost koreninske grude na predhodno urejen, izravnan teren, odvoz mrtvice, sajenje z dodatkom humozne zemlje in založnega gnojila, zalivanje.</t>
  </si>
  <si>
    <t xml:space="preserve">Dobava in polaganje obrabne plasti iz  betonskih plošč - vodilne taktilne plošče, rebraste  (npr.IGM, dimenzij 30/30/8 cm), na peščeno podložno plast debeline 3 cm, komplet z izvedbo fugiranja </t>
  </si>
  <si>
    <t xml:space="preserve">Dobava in polaganje obrabne plasti iz  betonskih plošč - opozorilne taktilne plošče s čepki (npr.IGM, dimenzij 30/30/8 cm), na peščeno podložno plast debeline 3 cm, komplet z izvedbo fugiranja </t>
  </si>
  <si>
    <t xml:space="preserve">Dobava in polaganje obrabne plasti iz  granitnih kock dimenzij 8/8/8 cm, na podložno plast iz cementnega betona C 16/20 deb. 5 cm, komplet s cementno malto in izvedbo fugiranja </t>
  </si>
  <si>
    <t>Izdelava tankoslojne prečne in ostalih označb z enokomponentno belo barvo, strojno deb. plasti suhe snovi 250 mikrometrov, perle 250 g/m2,  površina označb do 0.5 m2 (STOP črta)</t>
  </si>
  <si>
    <t>Izdelava tankoslojne prečne in ostalih označb z enokomponentno belo barvo, strojno deb. plasti suhe snovi 250 mikrometrov, perle 250 g/m2,  površina označb do 1.5 m2 (puščice za usmerjanje, sharow, ...)</t>
  </si>
  <si>
    <t>Izdelava tankoslojne označbe z enokomponentno belo barvo, strojno deb. plasti suhe snovi 250 mikrometrov, perle 250 g/m2 na barvni podlagi rdeče barve (puščice za kolesarje, piktogram kolesa)</t>
  </si>
  <si>
    <t>Dodatek za izdelavo prekinjene črte</t>
  </si>
  <si>
    <t>Odstranitev  zapornice,  komplet z vsemi potrebnimi deli</t>
  </si>
  <si>
    <t xml:space="preserve">Humusiranje  zelenice z valjanjem v debelini do 15 cm (uporabljen tudi humus od izkopa za ureditev pločnika) </t>
  </si>
  <si>
    <t xml:space="preserve">Izdelava obrabne plasti iz travnih plošč debeline 8cm, na podložno plast iz peščenega materiala deb. 3 cm, odprtine zapolnjene z mešanico  humusa in travnega semena </t>
  </si>
  <si>
    <t xml:space="preserve">Izdelava hrapave rdeče epoksidne prevleke debeline 3-5 mm iz pigmentiranega epoksidnega veziva in posipom iz rdečega kremenčevega peska </t>
  </si>
  <si>
    <t>Dobava in pritrditev prometnega znaka iz aluminijaste plocevine dim. 300x1000 z odsevno folijo RA1 -9500 (usmerjevalne table za promocijo hoje)</t>
  </si>
  <si>
    <t>Nabava in dovoz drevesnih sadik  velikosti 2.0  - 2.5 cm, nabava in dovoz rodovitne zemlje in založnega gnojila, izkop jame  v velikosti 1,5 x velikost koreninske grude na predhodno urejen, izravnan teren, odvoz mrtvice, sajenje z dodatkom humozne zemlje in založnega gnojila, zalivanje komplet s količkom in pritrditvijo</t>
  </si>
  <si>
    <t>Dobava lesenih klopi - sedišče z montažo na obstoječ  zidec komplet z vsemi potrebnimi deli</t>
  </si>
  <si>
    <t xml:space="preserve">Površine za kolesarje </t>
  </si>
  <si>
    <t>Površine za pešce</t>
  </si>
  <si>
    <t>dist</t>
  </si>
  <si>
    <t>Izdelava tankoslojne vzdolžne označbe z enokomponentno belo barvo, strojno deb. plasti suhe snovi 250 mikrometrov, perle 250 g/m2,  širina črte 50 cm (5231 prehod za pešce)</t>
  </si>
  <si>
    <t>Dobava in pritrditev okroglega prometnega znaka iz aluminijaste plocevine premera 300 mm, z odsevno folijo RA1 -2313 7x, 2310 1x, 2309 3x</t>
  </si>
  <si>
    <t>Površinski odkop plodne zemljine I.kategorije - strojno z odrivom (humus se uporabi za humusiranje, ki je predvideno pri ureditvi zelenic ob kolesarski stezi)</t>
  </si>
  <si>
    <t>Dovoz humusne zemlje I.kategorije (99n3-40 m3 od izkopa humusa pri pločniku)</t>
  </si>
  <si>
    <t xml:space="preserve">Izdelava neprekinjene tankoslojne označbe z enokomponentno belo barvo, strojno deb. plasti suhe snovi 250 mikrometrov, perle 250 g/m2, širine črte 10 cm </t>
  </si>
  <si>
    <t>Porušitev in odstranitev tlakovanih površin z odvozom</t>
  </si>
  <si>
    <t>Izdelava posteljice iz drobljenih kamnitih zrn v debelini plasti 30 cm (v primeru slabše nosilnosti temeljnih tal) komplet z dodatnim izkopom in odvozom odvečnega materiala</t>
  </si>
  <si>
    <t>Izdelava dvokomponentne hledne plstike certificirane v soglasju z EN standardi (kot npr. Helios Signodur Structure) za nanos 4 x 3 cm vodilnih linij  - taktilne označbe preko vozišča</t>
  </si>
  <si>
    <t xml:space="preserve"> - Odsek 2, Faza 1</t>
  </si>
  <si>
    <t>Izdelava projektov izvedenih del za vsa izvedena dela, vključno z izdelavo geodetskega posnetka novega stanja, vključno z vrisom v kataster pri upravljalcu KSD</t>
  </si>
  <si>
    <t>Gradbiščna tabla 100/150 cm  in označitvena tabla 100x150 cm, z logotipom EU  (skladno z navodili EU skladov, dobava in montaža, vključno z betonskim podstavkom in temeljem</t>
  </si>
  <si>
    <t>»Vsak ponudnik mora za celoten popis sam vnesti formule za vse zmnožke in seštevke (velja za zmnožke za vsako posamezno postavko, kot tudi za vse skupne seštevke po posameznih sklopih oziroma rekapitulacijah)  in poskrbeti, da so formule za izračun predračuna pravilne.«</t>
  </si>
  <si>
    <t>Dobava in montaža klopi s hrbtnim naslonom iz jekla (kot npr.  klop Wave, širina 1500 mm, Petrič)</t>
  </si>
  <si>
    <t>Zasaditev novih grmovnic ni predmet tega javnega naročila</t>
  </si>
  <si>
    <t>II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</si>
</sst>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s>
  <fonts count="103">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b/>
      <i/>
      <sz val="12"/>
      <name val="Arial CE"/>
      <family val="0"/>
    </font>
    <font>
      <i/>
      <sz val="10"/>
      <color indexed="9"/>
      <name val="Arial"/>
      <family val="2"/>
    </font>
    <font>
      <b/>
      <i/>
      <sz val="14"/>
      <name val="Arial"/>
      <family val="2"/>
    </font>
    <font>
      <i/>
      <sz val="10"/>
      <name val="Arial CE"/>
      <family val="2"/>
    </font>
    <font>
      <i/>
      <sz val="9"/>
      <name val="Arial CE"/>
      <family val="2"/>
    </font>
    <font>
      <b/>
      <sz val="10"/>
      <color indexed="48"/>
      <name val="Arial"/>
      <family val="2"/>
    </font>
    <font>
      <sz val="14"/>
      <name val="Arial"/>
      <family val="2"/>
    </font>
    <font>
      <sz val="14"/>
      <name val="Arial CE"/>
      <family val="2"/>
    </font>
    <font>
      <b/>
      <sz val="12"/>
      <name val="Arial CE"/>
      <family val="0"/>
    </font>
    <font>
      <sz val="9"/>
      <name val="Arial CE"/>
      <family val="0"/>
    </font>
    <font>
      <b/>
      <i/>
      <sz val="13"/>
      <name val="Arial"/>
      <family val="2"/>
    </font>
    <font>
      <b/>
      <sz val="10"/>
      <name val="Arial CE"/>
      <family val="0"/>
    </font>
    <font>
      <sz val="12"/>
      <name val="Arial CE"/>
      <family val="0"/>
    </font>
    <font>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10"/>
      <name val="Arial"/>
      <family val="2"/>
    </font>
    <font>
      <sz val="14"/>
      <color indexed="10"/>
      <name val="Arial"/>
      <family val="2"/>
    </font>
    <font>
      <b/>
      <sz val="14"/>
      <color indexed="48"/>
      <name val="Arial"/>
      <family val="2"/>
    </font>
    <font>
      <sz val="10"/>
      <color indexed="48"/>
      <name val="Arial CE"/>
      <family val="2"/>
    </font>
    <font>
      <b/>
      <i/>
      <sz val="9"/>
      <color indexed="10"/>
      <name val="Arial"/>
      <family val="2"/>
    </font>
    <font>
      <b/>
      <i/>
      <sz val="10"/>
      <color indexed="10"/>
      <name val="Arial"/>
      <family val="2"/>
    </font>
    <font>
      <sz val="9"/>
      <color indexed="10"/>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14"/>
      <color rgb="FFFF0000"/>
      <name val="Arial"/>
      <family val="2"/>
    </font>
    <font>
      <b/>
      <sz val="14"/>
      <color rgb="FF3366FF"/>
      <name val="Arial"/>
      <family val="2"/>
    </font>
    <font>
      <sz val="10"/>
      <color rgb="FF3366FF"/>
      <name val="Arial CE"/>
      <family val="2"/>
    </font>
    <font>
      <b/>
      <i/>
      <sz val="9"/>
      <color rgb="FFFF0000"/>
      <name val="Arial"/>
      <family val="2"/>
    </font>
    <font>
      <b/>
      <i/>
      <sz val="10"/>
      <color rgb="FFFF0000"/>
      <name val="Arial"/>
      <family val="2"/>
    </font>
    <font>
      <sz val="9"/>
      <color rgb="FFFF0000"/>
      <name val="Arial"/>
      <family val="2"/>
    </font>
    <font>
      <b/>
      <sz val="10"/>
      <color rgb="FFFF0000"/>
      <name val="Arial"/>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rgb="FFC0C0C0"/>
        <bgColor indexed="64"/>
      </patternFill>
    </fill>
    <fill>
      <patternFill patternType="solid">
        <fgColor rgb="FFC0C0C0"/>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22" fillId="0" borderId="0" applyNumberFormat="0" applyFill="0" applyBorder="0" applyAlignment="0" applyProtection="0"/>
    <xf numFmtId="0" fontId="80" fillId="21"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49" fillId="0" borderId="0">
      <alignment/>
      <protection/>
    </xf>
    <xf numFmtId="0" fontId="1" fillId="0" borderId="0">
      <alignment/>
      <protection/>
    </xf>
    <xf numFmtId="0" fontId="85"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8" fillId="0" borderId="6" applyNumberFormat="0" applyFill="0" applyAlignment="0" applyProtection="0"/>
    <xf numFmtId="0" fontId="89" fillId="30" borderId="7" applyNumberFormat="0" applyAlignment="0" applyProtection="0"/>
    <xf numFmtId="0" fontId="90" fillId="21" borderId="8" applyNumberFormat="0" applyAlignment="0" applyProtection="0"/>
    <xf numFmtId="0" fontId="91" fillId="31" borderId="0" applyNumberFormat="0" applyBorder="0" applyAlignment="0" applyProtection="0"/>
    <xf numFmtId="176"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2" fillId="32" borderId="8" applyNumberFormat="0" applyAlignment="0" applyProtection="0"/>
    <xf numFmtId="0" fontId="93" fillId="0" borderId="9" applyNumberFormat="0" applyFill="0" applyAlignment="0" applyProtection="0"/>
  </cellStyleXfs>
  <cellXfs count="360">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6"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2"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6"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5" applyFont="1" applyAlignment="1" applyProtection="1">
      <alignment horizontal="right"/>
      <protection locked="0"/>
    </xf>
    <xf numFmtId="0" fontId="3" fillId="0" borderId="0" xfId="45" applyFont="1">
      <alignment/>
      <protection/>
    </xf>
    <xf numFmtId="4" fontId="3" fillId="0" borderId="0" xfId="45"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6"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3" fontId="30" fillId="0" borderId="0" xfId="0" applyNumberFormat="1" applyFont="1" applyFill="1" applyBorder="1" applyAlignment="1">
      <alignment vertical="top"/>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33" borderId="0" xfId="0" applyNumberFormat="1" applyFont="1" applyFill="1" applyBorder="1" applyAlignment="1">
      <alignment vertical="top"/>
    </xf>
    <xf numFmtId="0" fontId="27" fillId="0" borderId="0" xfId="0" applyNumberFormat="1" applyFont="1" applyBorder="1" applyAlignment="1">
      <alignment vertical="top"/>
    </xf>
    <xf numFmtId="0" fontId="25" fillId="34" borderId="0" xfId="0" applyFont="1" applyFill="1" applyBorder="1" applyAlignment="1">
      <alignment vertical="top"/>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0" fontId="34" fillId="0" borderId="0" xfId="0" applyNumberFormat="1" applyFont="1" applyFill="1" applyAlignment="1">
      <alignment horizontal="left" vertical="top" wrapText="1"/>
    </xf>
    <xf numFmtId="0" fontId="34" fillId="0" borderId="0" xfId="0" applyFont="1" applyBorder="1" applyAlignment="1">
      <alignment vertical="top"/>
    </xf>
    <xf numFmtId="4" fontId="34" fillId="0" borderId="0" xfId="0" applyNumberFormat="1" applyFont="1" applyFill="1" applyBorder="1" applyAlignment="1">
      <alignment vertical="top"/>
    </xf>
    <xf numFmtId="4" fontId="34" fillId="0" borderId="0" xfId="0" applyNumberFormat="1" applyFont="1" applyBorder="1" applyAlignment="1">
      <alignment vertical="top"/>
    </xf>
    <xf numFmtId="0" fontId="31" fillId="0" borderId="0" xfId="0" applyFont="1" applyBorder="1" applyAlignment="1">
      <alignment horizontal="center" vertical="top"/>
    </xf>
    <xf numFmtId="4" fontId="31" fillId="0" borderId="0" xfId="0" applyNumberFormat="1" applyFont="1" applyBorder="1" applyAlignment="1">
      <alignment horizontal="center" vertical="top"/>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34" fillId="0" borderId="12" xfId="0" applyFont="1" applyBorder="1" applyAlignment="1">
      <alignment vertical="top"/>
    </xf>
    <xf numFmtId="0" fontId="34" fillId="0" borderId="12" xfId="0" applyNumberFormat="1" applyFont="1" applyFill="1" applyBorder="1" applyAlignment="1">
      <alignment horizontal="left" vertical="top" wrapText="1"/>
    </xf>
    <xf numFmtId="0" fontId="34" fillId="0" borderId="12" xfId="0" applyFont="1" applyFill="1" applyBorder="1" applyAlignment="1">
      <alignment horizontal="right"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1" fontId="28" fillId="0" borderId="0" xfId="0" applyNumberFormat="1" applyFont="1" applyBorder="1" applyAlignment="1">
      <alignment horizontal="center" vertical="top"/>
    </xf>
    <xf numFmtId="49" fontId="34" fillId="0" borderId="12" xfId="0" applyNumberFormat="1" applyFont="1" applyBorder="1" applyAlignment="1">
      <alignment vertical="top"/>
    </xf>
    <xf numFmtId="49" fontId="34" fillId="0" borderId="0" xfId="0" applyNumberFormat="1" applyFont="1" applyAlignment="1">
      <alignment vertical="top"/>
    </xf>
    <xf numFmtId="49" fontId="25" fillId="34"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3"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9" fontId="37" fillId="0" borderId="0" xfId="48" applyFont="1" applyFill="1" applyBorder="1" applyAlignment="1">
      <alignment horizontal="right" vertical="top"/>
    </xf>
    <xf numFmtId="1" fontId="26" fillId="33" borderId="0" xfId="0" applyNumberFormat="1" applyFont="1" applyFill="1" applyBorder="1" applyAlignment="1">
      <alignment horizontal="center" vertical="top"/>
    </xf>
    <xf numFmtId="0" fontId="32" fillId="0" borderId="14" xfId="0" applyFont="1" applyFill="1" applyBorder="1" applyAlignment="1">
      <alignment horizontal="right" vertical="top"/>
    </xf>
    <xf numFmtId="0" fontId="32" fillId="0" borderId="14" xfId="0" applyFont="1" applyBorder="1" applyAlignment="1">
      <alignment vertical="top"/>
    </xf>
    <xf numFmtId="4" fontId="32" fillId="0" borderId="14" xfId="0" applyNumberFormat="1" applyFont="1" applyBorder="1" applyAlignment="1">
      <alignment horizontal="center" vertical="top"/>
    </xf>
    <xf numFmtId="0" fontId="32" fillId="0" borderId="0" xfId="0" applyFont="1" applyFill="1" applyBorder="1" applyAlignment="1">
      <alignment vertical="top"/>
    </xf>
    <xf numFmtId="49" fontId="32" fillId="0" borderId="0" xfId="0" applyNumberFormat="1" applyFont="1" applyBorder="1" applyAlignment="1">
      <alignment vertical="top"/>
    </xf>
    <xf numFmtId="0" fontId="32" fillId="0" borderId="0" xfId="0" applyNumberFormat="1" applyFont="1" applyFill="1" applyBorder="1" applyAlignment="1">
      <alignment horizontal="left" vertical="top" wrapText="1"/>
    </xf>
    <xf numFmtId="0" fontId="32" fillId="0" borderId="0" xfId="0" applyFont="1" applyBorder="1" applyAlignment="1">
      <alignment vertical="top"/>
    </xf>
    <xf numFmtId="0" fontId="32" fillId="0" borderId="0" xfId="0" applyFont="1" applyFill="1" applyBorder="1" applyAlignment="1">
      <alignment horizontal="right" vertical="top"/>
    </xf>
    <xf numFmtId="4" fontId="32" fillId="0" borderId="0" xfId="0" applyNumberFormat="1" applyFont="1" applyBorder="1" applyAlignment="1">
      <alignment horizontal="center" vertical="top"/>
    </xf>
    <xf numFmtId="0" fontId="32" fillId="0" borderId="0" xfId="0" applyFont="1" applyFill="1" applyBorder="1" applyAlignment="1">
      <alignment vertical="top"/>
    </xf>
    <xf numFmtId="49" fontId="32" fillId="0" borderId="12" xfId="0" applyNumberFormat="1" applyFont="1" applyBorder="1" applyAlignment="1">
      <alignment vertical="top"/>
    </xf>
    <xf numFmtId="0" fontId="32" fillId="0" borderId="12" xfId="0" applyNumberFormat="1" applyFont="1" applyFill="1" applyBorder="1" applyAlignment="1">
      <alignment horizontal="left" vertical="top" wrapText="1"/>
    </xf>
    <xf numFmtId="0" fontId="32" fillId="0" borderId="12" xfId="0" applyFont="1" applyBorder="1" applyAlignment="1">
      <alignment vertical="top"/>
    </xf>
    <xf numFmtId="0" fontId="32" fillId="0" borderId="12" xfId="0" applyFont="1" applyFill="1" applyBorder="1" applyAlignment="1">
      <alignment horizontal="right" vertical="top"/>
    </xf>
    <xf numFmtId="4" fontId="32" fillId="0" borderId="12" xfId="0" applyNumberFormat="1" applyFont="1" applyBorder="1" applyAlignment="1">
      <alignment horizontal="center" vertical="top"/>
    </xf>
    <xf numFmtId="3" fontId="38" fillId="0" borderId="0" xfId="0" applyNumberFormat="1" applyFont="1" applyFill="1" applyBorder="1" applyAlignment="1">
      <alignment vertical="top"/>
    </xf>
    <xf numFmtId="49" fontId="32" fillId="0" borderId="0" xfId="0" applyNumberFormat="1" applyFont="1" applyAlignment="1">
      <alignment vertical="top"/>
    </xf>
    <xf numFmtId="0" fontId="34" fillId="0" borderId="0" xfId="0" applyNumberFormat="1" applyFont="1" applyBorder="1" applyAlignment="1">
      <alignment vertical="top"/>
    </xf>
    <xf numFmtId="0" fontId="27" fillId="0" borderId="0" xfId="0" applyFont="1" applyBorder="1" applyAlignment="1">
      <alignment horizontal="left" vertical="top"/>
    </xf>
    <xf numFmtId="49" fontId="32" fillId="0" borderId="14" xfId="0" applyNumberFormat="1"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49" fontId="32" fillId="0" borderId="14" xfId="0" applyNumberFormat="1" applyFont="1" applyBorder="1" applyAlignment="1">
      <alignment horizontal="right" vertical="top"/>
    </xf>
    <xf numFmtId="49" fontId="27" fillId="0" borderId="0" xfId="0" applyNumberFormat="1" applyFont="1" applyBorder="1" applyAlignment="1">
      <alignment horizontal="right" vertical="top"/>
    </xf>
    <xf numFmtId="49" fontId="25" fillId="36" borderId="0" xfId="0" applyNumberFormat="1" applyFont="1" applyFill="1" applyBorder="1" applyAlignment="1">
      <alignment horizontal="left" vertical="top"/>
    </xf>
    <xf numFmtId="49" fontId="35" fillId="36" borderId="0" xfId="0" applyNumberFormat="1" applyFont="1" applyFill="1" applyBorder="1" applyAlignment="1">
      <alignment horizontal="left" vertical="top" wrapText="1"/>
    </xf>
    <xf numFmtId="0" fontId="25" fillId="37"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0" fontId="26" fillId="33" borderId="0" xfId="0" applyNumberFormat="1" applyFont="1" applyFill="1" applyBorder="1" applyAlignment="1">
      <alignment vertical="top"/>
    </xf>
    <xf numFmtId="1" fontId="26" fillId="33" borderId="0" xfId="0" applyNumberFormat="1" applyFont="1" applyFill="1" applyBorder="1" applyAlignment="1">
      <alignment horizontal="center" vertical="top"/>
    </xf>
    <xf numFmtId="0" fontId="26" fillId="0" borderId="0" xfId="0" applyFont="1" applyFill="1" applyBorder="1" applyAlignment="1">
      <alignment vertical="top"/>
    </xf>
    <xf numFmtId="0" fontId="29" fillId="0" borderId="0" xfId="0" applyFont="1" applyBorder="1" applyAlignment="1">
      <alignment vertical="top"/>
    </xf>
    <xf numFmtId="0" fontId="26" fillId="0" borderId="0" xfId="0" applyFont="1" applyAlignment="1">
      <alignment vertical="top"/>
    </xf>
    <xf numFmtId="49" fontId="35" fillId="0" borderId="14" xfId="0" applyNumberFormat="1" applyFont="1" applyBorder="1" applyAlignment="1">
      <alignment horizontal="right" vertical="top"/>
    </xf>
    <xf numFmtId="0" fontId="35" fillId="0" borderId="14" xfId="0" applyFont="1" applyBorder="1" applyAlignment="1">
      <alignment vertical="top" wrapText="1"/>
    </xf>
    <xf numFmtId="0" fontId="1" fillId="0" borderId="14" xfId="0" applyNumberFormat="1" applyFont="1" applyBorder="1" applyAlignment="1">
      <alignment vertical="top"/>
    </xf>
    <xf numFmtId="0" fontId="1" fillId="0" borderId="14" xfId="0" applyNumberFormat="1" applyFont="1" applyBorder="1" applyAlignment="1">
      <alignment horizontal="center" vertical="top"/>
    </xf>
    <xf numFmtId="0" fontId="1" fillId="33" borderId="0" xfId="0" applyNumberFormat="1" applyFont="1" applyFill="1" applyBorder="1" applyAlignment="1">
      <alignment vertical="top"/>
    </xf>
    <xf numFmtId="0" fontId="1" fillId="0" borderId="0" xfId="0" applyFont="1" applyFill="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0" borderId="0" xfId="0" applyFont="1" applyAlignment="1">
      <alignment horizontal="center" vertical="top"/>
    </xf>
    <xf numFmtId="0" fontId="24" fillId="0" borderId="0" xfId="0" applyNumberFormat="1" applyFont="1" applyAlignment="1">
      <alignment vertical="top"/>
    </xf>
    <xf numFmtId="0" fontId="24" fillId="33" borderId="0" xfId="0" applyNumberFormat="1" applyFont="1" applyFill="1" applyBorder="1" applyAlignment="1">
      <alignment vertical="top"/>
    </xf>
    <xf numFmtId="0" fontId="31"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0" fontId="32" fillId="0" borderId="0" xfId="0" applyNumberFormat="1" applyFont="1" applyFill="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4" fillId="0" borderId="0" xfId="0" applyNumberFormat="1" applyFont="1" applyBorder="1" applyAlignment="1">
      <alignment vertical="top"/>
    </xf>
    <xf numFmtId="49" fontId="40" fillId="0" borderId="0" xfId="0" applyNumberFormat="1" applyFont="1" applyFill="1" applyAlignment="1">
      <alignment vertical="top"/>
    </xf>
    <xf numFmtId="49" fontId="40" fillId="0" borderId="0" xfId="0" applyNumberFormat="1" applyFont="1" applyFill="1" applyAlignment="1">
      <alignment vertical="top" wrapText="1"/>
    </xf>
    <xf numFmtId="0" fontId="40" fillId="0" borderId="0" xfId="0" applyFont="1" applyFill="1" applyAlignment="1">
      <alignment vertical="top"/>
    </xf>
    <xf numFmtId="4" fontId="40" fillId="0" borderId="0" xfId="0" applyNumberFormat="1" applyFont="1" applyFill="1" applyAlignment="1">
      <alignment vertical="top"/>
    </xf>
    <xf numFmtId="4" fontId="40" fillId="0" borderId="0" xfId="0" applyNumberFormat="1" applyFont="1" applyFill="1" applyAlignment="1">
      <alignment horizontal="right" vertical="top"/>
    </xf>
    <xf numFmtId="0" fontId="24" fillId="0" borderId="0" xfId="0" applyFont="1" applyBorder="1" applyAlignment="1">
      <alignment horizontal="center" vertical="top"/>
    </xf>
    <xf numFmtId="0" fontId="39" fillId="0" borderId="14" xfId="0" applyFont="1" applyBorder="1" applyAlignment="1">
      <alignment horizontal="left" vertical="top"/>
    </xf>
    <xf numFmtId="49" fontId="41" fillId="0" borderId="0" xfId="0" applyNumberFormat="1" applyFont="1" applyFill="1" applyAlignment="1">
      <alignment vertical="top"/>
    </xf>
    <xf numFmtId="49" fontId="41" fillId="0" borderId="0" xfId="0" applyNumberFormat="1" applyFont="1" applyFill="1" applyAlignment="1">
      <alignment vertical="top" wrapText="1"/>
    </xf>
    <xf numFmtId="0" fontId="41" fillId="0" borderId="0" xfId="0" applyFont="1" applyFill="1" applyAlignment="1">
      <alignment vertical="top"/>
    </xf>
    <xf numFmtId="4" fontId="41" fillId="0" borderId="0" xfId="0" applyNumberFormat="1" applyFont="1" applyFill="1" applyAlignment="1">
      <alignment vertical="top"/>
    </xf>
    <xf numFmtId="4" fontId="41" fillId="0" borderId="0" xfId="0" applyNumberFormat="1" applyFont="1" applyFill="1" applyAlignment="1">
      <alignment horizontal="right" vertical="top"/>
    </xf>
    <xf numFmtId="4" fontId="31" fillId="0" borderId="0" xfId="0" applyNumberFormat="1" applyFont="1" applyFill="1" applyBorder="1" applyAlignment="1">
      <alignment vertical="top"/>
    </xf>
    <xf numFmtId="49" fontId="31" fillId="0" borderId="0" xfId="0" applyNumberFormat="1" applyFont="1" applyBorder="1" applyAlignment="1">
      <alignment horizontal="left" vertical="top" wrapText="1"/>
    </xf>
    <xf numFmtId="0" fontId="31" fillId="33" borderId="0" xfId="0" applyNumberFormat="1" applyFont="1" applyFill="1" applyBorder="1" applyAlignment="1">
      <alignment vertical="top"/>
    </xf>
    <xf numFmtId="49" fontId="31" fillId="0" borderId="0" xfId="0" applyNumberFormat="1" applyFont="1" applyBorder="1" applyAlignment="1">
      <alignment horizontal="lef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0" fontId="27"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0" fontId="35" fillId="0" borderId="0" xfId="0" applyFont="1" applyBorder="1" applyAlignment="1">
      <alignment vertical="top"/>
    </xf>
    <xf numFmtId="0" fontId="35" fillId="0" borderId="0" xfId="0" applyFont="1" applyBorder="1" applyAlignment="1">
      <alignment horizontal="center" vertical="top"/>
    </xf>
    <xf numFmtId="0" fontId="35" fillId="0" borderId="0" xfId="0" applyNumberFormat="1" applyFont="1" applyBorder="1" applyAlignment="1">
      <alignment vertical="top"/>
    </xf>
    <xf numFmtId="0" fontId="35" fillId="33" borderId="0" xfId="0" applyNumberFormat="1" applyFont="1" applyFill="1" applyBorder="1" applyAlignment="1">
      <alignment vertical="top"/>
    </xf>
    <xf numFmtId="0" fontId="35" fillId="0" borderId="0" xfId="0" applyFont="1" applyFill="1" applyBorder="1" applyAlignment="1">
      <alignmen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33" borderId="0" xfId="0" applyNumberFormat="1" applyFont="1" applyFill="1" applyBorder="1" applyAlignment="1">
      <alignment vertical="top"/>
    </xf>
    <xf numFmtId="0" fontId="27" fillId="0" borderId="0" xfId="0" applyFont="1" applyFill="1" applyBorder="1" applyAlignment="1">
      <alignment vertical="top"/>
    </xf>
    <xf numFmtId="0" fontId="29" fillId="0" borderId="0" xfId="0" applyFont="1" applyFill="1" applyBorder="1" applyAlignment="1">
      <alignment horizontal="right" vertical="top"/>
    </xf>
    <xf numFmtId="4" fontId="29" fillId="0" borderId="0" xfId="0" applyNumberFormat="1" applyFont="1" applyBorder="1" applyAlignment="1">
      <alignment horizontal="center" vertical="top"/>
    </xf>
    <xf numFmtId="4" fontId="29" fillId="0" borderId="0" xfId="0" applyNumberFormat="1" applyFont="1" applyFill="1" applyBorder="1" applyAlignment="1">
      <alignment vertical="top"/>
    </xf>
    <xf numFmtId="0" fontId="29" fillId="0" borderId="0" xfId="0" applyFont="1" applyFill="1" applyBorder="1" applyAlignment="1">
      <alignment vertical="top"/>
    </xf>
    <xf numFmtId="49" fontId="27" fillId="0" borderId="0" xfId="0" applyNumberFormat="1" applyFont="1" applyBorder="1" applyAlignment="1">
      <alignment horizontal="left" vertical="top"/>
    </xf>
    <xf numFmtId="0" fontId="0" fillId="0" borderId="0" xfId="0" applyNumberFormat="1" applyAlignment="1">
      <alignment/>
    </xf>
    <xf numFmtId="0" fontId="0" fillId="0" borderId="0" xfId="0" applyNumberFormat="1" applyFill="1" applyAlignment="1">
      <alignment/>
    </xf>
    <xf numFmtId="0" fontId="42" fillId="0" borderId="0" xfId="0" applyNumberFormat="1" applyFont="1" applyAlignment="1">
      <alignment horizontal="left"/>
    </xf>
    <xf numFmtId="0" fontId="25" fillId="0" borderId="0" xfId="0" applyNumberFormat="1" applyFont="1" applyAlignment="1">
      <alignment horizontal="center"/>
    </xf>
    <xf numFmtId="0" fontId="42" fillId="0" borderId="0" xfId="0" applyNumberFormat="1" applyFont="1" applyFill="1" applyAlignment="1">
      <alignment horizontal="left"/>
    </xf>
    <xf numFmtId="1" fontId="0" fillId="0" borderId="0" xfId="0" applyNumberFormat="1" applyAlignment="1">
      <alignment/>
    </xf>
    <xf numFmtId="0" fontId="94" fillId="0" borderId="18" xfId="0" applyFont="1" applyFill="1" applyBorder="1" applyAlignment="1">
      <alignment vertical="top"/>
    </xf>
    <xf numFmtId="0" fontId="39" fillId="0" borderId="0" xfId="0" applyFont="1" applyBorder="1" applyAlignment="1">
      <alignment horizontal="left" vertical="top"/>
    </xf>
    <xf numFmtId="0" fontId="94" fillId="0" borderId="19" xfId="0" applyFont="1" applyBorder="1" applyAlignment="1">
      <alignment horizontal="left" vertical="top"/>
    </xf>
    <xf numFmtId="0" fontId="94" fillId="0" borderId="20" xfId="0" applyFont="1" applyBorder="1" applyAlignment="1">
      <alignment horizontal="center"/>
    </xf>
    <xf numFmtId="0" fontId="95" fillId="0" borderId="20" xfId="0" applyFont="1" applyBorder="1" applyAlignment="1">
      <alignment/>
    </xf>
    <xf numFmtId="49" fontId="94" fillId="0" borderId="20" xfId="0" applyNumberFormat="1" applyFont="1" applyBorder="1" applyAlignment="1">
      <alignment horizontal="center"/>
    </xf>
    <xf numFmtId="0" fontId="95" fillId="0" borderId="20" xfId="0" applyFont="1" applyBorder="1" applyAlignment="1">
      <alignment horizontal="center"/>
    </xf>
    <xf numFmtId="0" fontId="94" fillId="0" borderId="21" xfId="0" applyFont="1" applyBorder="1" applyAlignment="1">
      <alignment horizontal="left" vertical="top"/>
    </xf>
    <xf numFmtId="0" fontId="44" fillId="0" borderId="18" xfId="0" applyNumberFormat="1" applyFont="1" applyBorder="1" applyAlignment="1">
      <alignment/>
    </xf>
    <xf numFmtId="0" fontId="94" fillId="0" borderId="22" xfId="0" applyFont="1" applyBorder="1" applyAlignment="1">
      <alignment horizontal="left" vertical="top"/>
    </xf>
    <xf numFmtId="0" fontId="44" fillId="0" borderId="23" xfId="0" applyNumberFormat="1" applyFont="1" applyBorder="1" applyAlignment="1">
      <alignment/>
    </xf>
    <xf numFmtId="1" fontId="0" fillId="0" borderId="23" xfId="0" applyNumberFormat="1" applyFont="1" applyBorder="1" applyAlignment="1">
      <alignment/>
    </xf>
    <xf numFmtId="0" fontId="1" fillId="0" borderId="23" xfId="42" applyNumberFormat="1" applyFont="1" applyBorder="1">
      <alignment/>
      <protection/>
    </xf>
    <xf numFmtId="0" fontId="0" fillId="0" borderId="23" xfId="0" applyNumberFormat="1" applyFont="1" applyBorder="1" applyAlignment="1">
      <alignment/>
    </xf>
    <xf numFmtId="1" fontId="39" fillId="0" borderId="23" xfId="0" applyNumberFormat="1" applyFont="1" applyBorder="1" applyAlignment="1">
      <alignment horizontal="left"/>
    </xf>
    <xf numFmtId="0" fontId="43" fillId="0" borderId="23" xfId="0" applyFont="1" applyBorder="1" applyAlignment="1">
      <alignment horizontal="left" vertical="top"/>
    </xf>
    <xf numFmtId="0" fontId="94" fillId="0" borderId="13" xfId="0" applyFont="1" applyBorder="1" applyAlignment="1">
      <alignment horizontal="left" vertical="top"/>
    </xf>
    <xf numFmtId="0" fontId="36" fillId="0" borderId="24" xfId="0" applyFont="1" applyBorder="1" applyAlignment="1">
      <alignment/>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94" fillId="0" borderId="25" xfId="0" applyFont="1" applyBorder="1" applyAlignment="1">
      <alignment horizontal="center"/>
    </xf>
    <xf numFmtId="10" fontId="94" fillId="0" borderId="25" xfId="48" applyNumberFormat="1" applyFont="1" applyFill="1" applyBorder="1" applyAlignment="1" applyProtection="1">
      <alignment horizontal="center"/>
      <protection/>
    </xf>
    <xf numFmtId="9" fontId="94" fillId="0" borderId="25" xfId="48"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35" borderId="0" xfId="0" applyNumberFormat="1" applyFont="1" applyFill="1" applyBorder="1" applyAlignment="1">
      <alignment vertical="top"/>
    </xf>
    <xf numFmtId="0" fontId="32" fillId="35"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0" fontId="96" fillId="0" borderId="26" xfId="0" applyFont="1" applyBorder="1" applyAlignment="1">
      <alignment horizontal="left" vertical="top"/>
    </xf>
    <xf numFmtId="0" fontId="96" fillId="0" borderId="25" xfId="0" applyFont="1" applyBorder="1" applyAlignment="1">
      <alignment horizontal="left" vertical="top"/>
    </xf>
    <xf numFmtId="1" fontId="97" fillId="0" borderId="22" xfId="0" applyNumberFormat="1" applyFont="1" applyBorder="1" applyAlignment="1">
      <alignment/>
    </xf>
    <xf numFmtId="0" fontId="97" fillId="0" borderId="22" xfId="0" applyNumberFormat="1" applyFont="1" applyBorder="1" applyAlignment="1">
      <alignment/>
    </xf>
    <xf numFmtId="1" fontId="26" fillId="0" borderId="15" xfId="0" applyNumberFormat="1" applyFont="1" applyBorder="1" applyAlignment="1" applyProtection="1">
      <alignment horizontal="left"/>
      <protection locked="0"/>
    </xf>
    <xf numFmtId="1" fontId="26" fillId="0" borderId="27" xfId="0" applyNumberFormat="1" applyFont="1" applyBorder="1" applyAlignment="1" applyProtection="1">
      <alignment horizontal="left"/>
      <protection locked="0"/>
    </xf>
    <xf numFmtId="1" fontId="39" fillId="0" borderId="28" xfId="0" applyNumberFormat="1" applyFont="1" applyBorder="1" applyAlignment="1">
      <alignment horizontal="left"/>
    </xf>
    <xf numFmtId="0" fontId="39" fillId="0" borderId="25" xfId="0" applyNumberFormat="1" applyFont="1" applyBorder="1" applyAlignment="1">
      <alignment horizontal="left"/>
    </xf>
    <xf numFmtId="0" fontId="35" fillId="0" borderId="16" xfId="0" applyFont="1" applyBorder="1" applyAlignment="1" applyProtection="1">
      <alignment horizontal="left"/>
      <protection locked="0"/>
    </xf>
    <xf numFmtId="0" fontId="26" fillId="0" borderId="23" xfId="0" applyNumberFormat="1" applyFont="1" applyBorder="1" applyAlignment="1" applyProtection="1">
      <alignment horizontal="left"/>
      <protection locked="0"/>
    </xf>
    <xf numFmtId="0" fontId="45" fillId="0" borderId="0" xfId="0" applyNumberFormat="1" applyFont="1" applyAlignment="1">
      <alignment horizontal="left"/>
    </xf>
    <xf numFmtId="0" fontId="27" fillId="0" borderId="0" xfId="0" applyFont="1" applyAlignment="1">
      <alignment horizontal="left" wrapText="1"/>
    </xf>
    <xf numFmtId="49" fontId="27" fillId="0" borderId="0" xfId="0" applyNumberFormat="1" applyFont="1" applyBorder="1" applyAlignment="1">
      <alignment vertical="top" wrapText="1"/>
    </xf>
    <xf numFmtId="49" fontId="46" fillId="0" borderId="0" xfId="0" applyNumberFormat="1" applyFont="1" applyFill="1" applyAlignment="1">
      <alignment vertical="top" wrapText="1"/>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Fill="1" applyBorder="1" applyAlignment="1">
      <alignment horizontal="center" vertical="top"/>
    </xf>
    <xf numFmtId="0" fontId="31" fillId="0" borderId="0" xfId="0" applyFont="1" applyFill="1" applyBorder="1" applyAlignment="1">
      <alignment horizontal="right" vertical="top"/>
    </xf>
    <xf numFmtId="49" fontId="32" fillId="0" borderId="0" xfId="0" applyNumberFormat="1" applyFont="1" applyBorder="1" applyAlignment="1">
      <alignment horizontal="right" vertical="top"/>
    </xf>
    <xf numFmtId="49" fontId="32" fillId="0" borderId="0" xfId="0" applyNumberFormat="1" applyFont="1" applyBorder="1" applyAlignment="1">
      <alignment horizontal="left" vertical="top"/>
    </xf>
    <xf numFmtId="0" fontId="32" fillId="0" borderId="0" xfId="0" applyFont="1" applyBorder="1" applyAlignment="1">
      <alignment vertical="top"/>
    </xf>
    <xf numFmtId="4" fontId="32" fillId="0" borderId="0" xfId="0" applyNumberFormat="1" applyFont="1" applyBorder="1" applyAlignment="1">
      <alignment horizontal="center" vertical="top"/>
    </xf>
    <xf numFmtId="0" fontId="47" fillId="0" borderId="14" xfId="0" applyFont="1" applyBorder="1" applyAlignment="1">
      <alignment horizontal="left" vertical="top"/>
    </xf>
    <xf numFmtId="0" fontId="47" fillId="0" borderId="14" xfId="0" applyFont="1" applyBorder="1" applyAlignment="1">
      <alignment vertical="top" wrapText="1"/>
    </xf>
    <xf numFmtId="0" fontId="47" fillId="0" borderId="14" xfId="0" applyFont="1" applyBorder="1" applyAlignment="1">
      <alignment vertical="top"/>
    </xf>
    <xf numFmtId="0" fontId="47" fillId="0" borderId="14" xfId="0" applyFont="1" applyBorder="1" applyAlignment="1">
      <alignment horizontal="center" vertical="top"/>
    </xf>
    <xf numFmtId="0" fontId="47" fillId="0" borderId="14" xfId="0" applyNumberFormat="1" applyFont="1" applyBorder="1" applyAlignment="1">
      <alignment vertical="top"/>
    </xf>
    <xf numFmtId="0" fontId="47" fillId="0" borderId="0" xfId="0" applyFont="1" applyFill="1" applyBorder="1" applyAlignment="1">
      <alignment vertical="top"/>
    </xf>
    <xf numFmtId="173" fontId="28" fillId="0" borderId="0" xfId="0" applyNumberFormat="1" applyFont="1" applyFill="1" applyBorder="1" applyAlignment="1">
      <alignment horizontal="center" vertical="top"/>
    </xf>
    <xf numFmtId="0" fontId="35" fillId="0" borderId="0" xfId="0" applyFont="1" applyAlignment="1">
      <alignment horizontal="left"/>
    </xf>
    <xf numFmtId="0" fontId="48" fillId="0" borderId="0" xfId="0" applyFont="1" applyAlignment="1">
      <alignment horizontal="center" vertical="top"/>
    </xf>
    <xf numFmtId="0" fontId="35" fillId="0" borderId="0" xfId="0" applyFont="1" applyAlignment="1" applyProtection="1">
      <alignment horizontal="left" vertical="top" wrapText="1"/>
      <protection locked="0"/>
    </xf>
    <xf numFmtId="16" fontId="94" fillId="0" borderId="25" xfId="0" applyNumberFormat="1" applyFont="1" applyBorder="1" applyAlignment="1">
      <alignment horizontal="center"/>
    </xf>
    <xf numFmtId="0" fontId="27" fillId="0" borderId="0" xfId="41" applyFont="1" applyBorder="1" applyAlignment="1" applyProtection="1">
      <alignment horizontal="justify" vertical="top" wrapText="1"/>
      <protection/>
    </xf>
    <xf numFmtId="0" fontId="26" fillId="0" borderId="14" xfId="0" applyFont="1" applyBorder="1" applyAlignment="1">
      <alignment horizontal="left" vertical="top"/>
    </xf>
    <xf numFmtId="0" fontId="35" fillId="0" borderId="14" xfId="0" applyNumberFormat="1" applyFont="1" applyBorder="1" applyAlignment="1">
      <alignment vertical="top"/>
    </xf>
    <xf numFmtId="0" fontId="25" fillId="0" borderId="14" xfId="0" applyFont="1" applyBorder="1" applyAlignment="1">
      <alignment vertical="top"/>
    </xf>
    <xf numFmtId="3" fontId="25" fillId="0" borderId="14" xfId="0" applyNumberFormat="1" applyFont="1" applyBorder="1" applyAlignment="1">
      <alignment horizontal="center" vertical="top"/>
    </xf>
    <xf numFmtId="0" fontId="27" fillId="0" borderId="0" xfId="0" applyNumberFormat="1" applyFont="1" applyBorder="1" applyAlignment="1">
      <alignment horizontal="left" vertical="top" wrapText="1"/>
    </xf>
    <xf numFmtId="0" fontId="28" fillId="0" borderId="0" xfId="0" applyFont="1" applyBorder="1" applyAlignment="1">
      <alignment vertical="top"/>
    </xf>
    <xf numFmtId="0" fontId="27" fillId="0" borderId="0" xfId="0" applyNumberFormat="1" applyFont="1" applyFill="1" applyBorder="1" applyAlignment="1" applyProtection="1">
      <alignment horizontal="left" vertical="top" wrapText="1"/>
      <protection/>
    </xf>
    <xf numFmtId="0" fontId="27" fillId="0" borderId="0" xfId="0" applyNumberFormat="1" applyFont="1" applyFill="1" applyBorder="1" applyAlignment="1">
      <alignment horizontal="left" vertical="top" wrapText="1"/>
    </xf>
    <xf numFmtId="0" fontId="34" fillId="0" borderId="29" xfId="0" applyNumberFormat="1" applyFont="1" applyFill="1" applyBorder="1" applyAlignment="1">
      <alignment horizontal="left" vertical="top" wrapText="1"/>
    </xf>
    <xf numFmtId="0" fontId="24" fillId="0" borderId="29" xfId="0" applyNumberFormat="1" applyFont="1" applyBorder="1" applyAlignment="1">
      <alignment vertical="top"/>
    </xf>
    <xf numFmtId="49" fontId="24" fillId="0" borderId="29" xfId="0" applyNumberFormat="1" applyFont="1" applyBorder="1" applyAlignment="1">
      <alignment vertical="top"/>
    </xf>
    <xf numFmtId="49" fontId="24" fillId="0" borderId="29" xfId="0" applyNumberFormat="1" applyFont="1" applyBorder="1" applyAlignment="1">
      <alignment horizontal="left" vertical="top" wrapText="1"/>
    </xf>
    <xf numFmtId="0" fontId="24" fillId="0" borderId="29" xfId="0" applyFont="1" applyBorder="1" applyAlignment="1">
      <alignment vertical="top"/>
    </xf>
    <xf numFmtId="3" fontId="24" fillId="0" borderId="29" xfId="0" applyNumberFormat="1" applyFont="1" applyBorder="1" applyAlignment="1">
      <alignment horizontal="center" vertical="top"/>
    </xf>
    <xf numFmtId="0" fontId="24" fillId="0" borderId="29" xfId="0" applyNumberFormat="1" applyFont="1" applyBorder="1" applyAlignment="1">
      <alignment horizontal="right" vertical="top"/>
    </xf>
    <xf numFmtId="49" fontId="34" fillId="0" borderId="30" xfId="0" applyNumberFormat="1" applyFont="1" applyBorder="1" applyAlignment="1">
      <alignment vertical="top"/>
    </xf>
    <xf numFmtId="0" fontId="34" fillId="0" borderId="30" xfId="0" applyNumberFormat="1" applyFont="1" applyFill="1" applyBorder="1" applyAlignment="1">
      <alignment horizontal="left" vertical="top" wrapText="1"/>
    </xf>
    <xf numFmtId="0" fontId="34" fillId="0" borderId="30" xfId="0" applyFont="1" applyBorder="1" applyAlignment="1">
      <alignment vertical="top"/>
    </xf>
    <xf numFmtId="0" fontId="34" fillId="0" borderId="30" xfId="0" applyFont="1" applyFill="1" applyBorder="1" applyAlignment="1">
      <alignment horizontal="right" vertical="top"/>
    </xf>
    <xf numFmtId="3" fontId="98" fillId="0" borderId="0" xfId="0" applyNumberFormat="1" applyFont="1" applyFill="1" applyBorder="1" applyAlignment="1">
      <alignment horizontal="center" vertical="top"/>
    </xf>
    <xf numFmtId="0" fontId="99" fillId="0" borderId="14" xfId="0" applyFont="1" applyFill="1" applyBorder="1" applyAlignment="1">
      <alignment horizontal="right" vertical="top"/>
    </xf>
    <xf numFmtId="0" fontId="99" fillId="0" borderId="0" xfId="0" applyFont="1" applyFill="1" applyBorder="1" applyAlignment="1">
      <alignment horizontal="right" vertical="top"/>
    </xf>
    <xf numFmtId="173" fontId="98" fillId="0" borderId="0" xfId="0" applyNumberFormat="1" applyFont="1" applyFill="1" applyBorder="1" applyAlignment="1">
      <alignment horizontal="center" vertical="top"/>
    </xf>
    <xf numFmtId="0" fontId="100" fillId="0" borderId="0" xfId="0" applyFont="1" applyBorder="1" applyAlignment="1">
      <alignment horizontal="center" vertical="top"/>
    </xf>
    <xf numFmtId="3" fontId="101" fillId="0" borderId="14" xfId="0" applyNumberFormat="1" applyFont="1" applyBorder="1" applyAlignment="1">
      <alignment horizontal="center" vertical="top"/>
    </xf>
    <xf numFmtId="4" fontId="34" fillId="0" borderId="0" xfId="0" applyNumberFormat="1" applyFont="1" applyBorder="1" applyAlignment="1">
      <alignment horizontal="right" vertical="top"/>
    </xf>
    <xf numFmtId="4" fontId="34" fillId="0" borderId="29" xfId="0" applyNumberFormat="1" applyFont="1" applyBorder="1" applyAlignment="1">
      <alignment horizontal="right" vertical="top"/>
    </xf>
    <xf numFmtId="4" fontId="34" fillId="0" borderId="30" xfId="0" applyNumberFormat="1" applyFont="1" applyBorder="1" applyAlignment="1">
      <alignment horizontal="right" vertical="top"/>
    </xf>
    <xf numFmtId="0" fontId="31" fillId="0" borderId="0" xfId="0" applyNumberFormat="1" applyFont="1" applyBorder="1" applyAlignment="1">
      <alignment horizontal="right" vertical="top"/>
    </xf>
    <xf numFmtId="4" fontId="34" fillId="0" borderId="12" xfId="0" applyNumberFormat="1" applyFont="1" applyBorder="1" applyAlignment="1">
      <alignment horizontal="right" vertical="top"/>
    </xf>
    <xf numFmtId="0" fontId="102" fillId="0" borderId="0" xfId="0" applyFont="1" applyAlignment="1" applyProtection="1">
      <alignment horizontal="left" vertical="top" wrapText="1"/>
      <protection locked="0"/>
    </xf>
    <xf numFmtId="0" fontId="50" fillId="0" borderId="0" xfId="0" applyFont="1" applyAlignment="1">
      <alignment vertical="center" wrapText="1"/>
    </xf>
    <xf numFmtId="0" fontId="14" fillId="0" borderId="10" xfId="0" applyFont="1" applyBorder="1" applyAlignment="1" applyProtection="1">
      <alignment horizontal="center" vertical="top" wrapText="1"/>
      <protection/>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B1_krovska" xfId="42"/>
    <cellStyle name="Nevtralno" xfId="43"/>
    <cellStyle name="Normal 3" xfId="44"/>
    <cellStyle name="Normal_N36023 (2)" xfId="45"/>
    <cellStyle name="Normal_PL_SD"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LOVNI\Borjana-Robidi&#353;&#263;e\PZI\Borjana_popis_19_po%20re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VNI\&#268;rna-&#352;entvid\PZI-2017\3-1_&#268;rna_PZI_skupaj_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4382-2_3_Kolesarska%20Ajd-Ods%202_popis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UVOD V PREDRAČUN"/>
      <sheetName val="REKAPITULACIJA"/>
      <sheetName val="Površina za kolesarje in pešce"/>
      <sheetName val="HPR_SD_stara verzija"/>
    </sheetNames>
    <sheetDataSet>
      <sheetData sheetId="0">
        <row r="42">
          <cell r="B4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2"/>
  <dimension ref="A1:U46"/>
  <sheetViews>
    <sheetView view="pageBreakPreview" zoomScale="85" zoomScaleSheetLayoutView="85" workbookViewId="0" topLeftCell="A1">
      <selection activeCell="B18" sqref="B18"/>
    </sheetView>
  </sheetViews>
  <sheetFormatPr defaultColWidth="20.75390625" defaultRowHeight="12.75"/>
  <cols>
    <col min="1" max="1" width="42.00390625" style="133" customWidth="1"/>
    <col min="2" max="2" width="47.125" style="132" customWidth="1"/>
    <col min="3" max="3" width="10.75390625" style="133" customWidth="1"/>
    <col min="4" max="4" width="9.125" style="135" customWidth="1"/>
    <col min="5" max="5" width="66.75390625" style="133" customWidth="1"/>
    <col min="6" max="6" width="2.75390625" style="134" customWidth="1"/>
    <col min="7" max="7" width="9.125" style="135" customWidth="1"/>
    <col min="8" max="8" width="36.75390625" style="133" customWidth="1"/>
    <col min="9" max="9" width="2.75390625" style="134" customWidth="1"/>
    <col min="10" max="10" width="9.125" style="135" customWidth="1"/>
    <col min="11" max="11" width="41.375" style="133" customWidth="1"/>
    <col min="12" max="12" width="40.125" style="135" bestFit="1" customWidth="1"/>
    <col min="13" max="13" width="18.25390625" style="133" customWidth="1"/>
    <col min="14" max="14" width="20.625" style="133" customWidth="1"/>
    <col min="15" max="16384" width="20.75390625" style="133" customWidth="1"/>
  </cols>
  <sheetData>
    <row r="1" spans="1:18" s="120" customFormat="1" ht="14.25" customHeight="1">
      <c r="A1" s="91"/>
      <c r="B1" s="91"/>
      <c r="C1" s="91"/>
      <c r="D1" s="91"/>
      <c r="F1" s="109"/>
      <c r="I1" s="109"/>
      <c r="L1" s="89"/>
      <c r="M1" s="77"/>
      <c r="N1" s="79"/>
      <c r="Q1" s="130"/>
      <c r="R1" s="131"/>
    </row>
    <row r="2" spans="1:13" s="121" customFormat="1" ht="24" thickBot="1">
      <c r="A2" s="271" t="str">
        <f>IF(OSNOVA!$B$42=1,("POPIS DEL S PREDRAČUNOM"),("POPIS DEL"))</f>
        <v>POPIS DEL</v>
      </c>
      <c r="B2" s="271"/>
      <c r="C2" s="104"/>
      <c r="F2" s="106"/>
      <c r="I2" s="106"/>
      <c r="L2" s="88"/>
      <c r="M2" s="87"/>
    </row>
    <row r="3" spans="1:17" s="120" customFormat="1" ht="14.25" customHeight="1">
      <c r="A3" s="274"/>
      <c r="B3" s="141"/>
      <c r="C3" s="77"/>
      <c r="F3" s="109"/>
      <c r="I3" s="109"/>
      <c r="L3" s="89"/>
      <c r="M3" s="83"/>
      <c r="N3" s="79"/>
      <c r="O3" s="122"/>
      <c r="Q3" s="122"/>
    </row>
    <row r="4" spans="1:14" s="120" customFormat="1" ht="12.75" customHeight="1">
      <c r="A4" s="275" t="str">
        <f>+E31</f>
        <v>Osnovni podatki o projektni dokumentaciji:</v>
      </c>
      <c r="B4" s="276"/>
      <c r="C4" s="91"/>
      <c r="F4" s="91"/>
      <c r="I4" s="91"/>
      <c r="L4" s="89"/>
      <c r="M4" s="83"/>
      <c r="N4" s="78"/>
    </row>
    <row r="5" spans="1:21" s="118" customFormat="1" ht="15.75">
      <c r="A5" s="168"/>
      <c r="B5" s="169"/>
      <c r="C5" s="92"/>
      <c r="F5" s="94"/>
      <c r="I5" s="94"/>
      <c r="L5" s="95"/>
      <c r="M5" s="170"/>
      <c r="R5" s="120"/>
      <c r="T5" s="119"/>
      <c r="U5" s="119"/>
    </row>
    <row r="6" spans="1:12" ht="15.75">
      <c r="A6" s="277"/>
      <c r="B6" s="278"/>
      <c r="C6" s="138"/>
      <c r="F6" s="139"/>
      <c r="I6" s="139"/>
      <c r="L6" s="140"/>
    </row>
    <row r="7" spans="1:12" ht="31.5" customHeight="1">
      <c r="A7" s="277" t="s">
        <v>105</v>
      </c>
      <c r="B7" s="324" t="s">
        <v>211</v>
      </c>
      <c r="C7" s="138"/>
      <c r="F7" s="139"/>
      <c r="I7" s="139"/>
      <c r="L7" s="140"/>
    </row>
    <row r="8" spans="1:12" ht="15.75">
      <c r="A8" s="277"/>
      <c r="B8" s="273"/>
      <c r="C8" s="138"/>
      <c r="F8" s="139"/>
      <c r="I8" s="139"/>
      <c r="L8" s="140"/>
    </row>
    <row r="9" spans="1:12" ht="15.75">
      <c r="A9" s="277"/>
      <c r="B9" s="273"/>
      <c r="C9" s="138"/>
      <c r="F9" s="139"/>
      <c r="I9" s="139"/>
      <c r="L9" s="140"/>
    </row>
    <row r="10" spans="1:12" ht="15.75">
      <c r="A10" s="277" t="s">
        <v>103</v>
      </c>
      <c r="B10" s="273" t="s">
        <v>194</v>
      </c>
      <c r="C10" s="138"/>
      <c r="F10" s="139"/>
      <c r="I10" s="139"/>
      <c r="L10" s="140"/>
    </row>
    <row r="11" spans="1:12" ht="15.75">
      <c r="A11" s="277"/>
      <c r="B11" s="322" t="s">
        <v>195</v>
      </c>
      <c r="C11" s="138"/>
      <c r="F11" s="139"/>
      <c r="I11" s="139"/>
      <c r="L11" s="140"/>
    </row>
    <row r="12" spans="1:12" ht="15.75">
      <c r="A12" s="277"/>
      <c r="B12" s="273"/>
      <c r="C12" s="138"/>
      <c r="F12" s="139"/>
      <c r="I12" s="139"/>
      <c r="L12" s="140"/>
    </row>
    <row r="13" spans="1:12" ht="15.75">
      <c r="A13" s="277" t="s">
        <v>104</v>
      </c>
      <c r="B13" s="273" t="s">
        <v>152</v>
      </c>
      <c r="C13" s="138"/>
      <c r="F13" s="139"/>
      <c r="I13" s="139"/>
      <c r="L13" s="140"/>
    </row>
    <row r="14" spans="1:12" ht="15.75">
      <c r="A14" s="277"/>
      <c r="B14" s="273"/>
      <c r="C14" s="138"/>
      <c r="F14" s="139"/>
      <c r="I14" s="139"/>
      <c r="L14" s="140"/>
    </row>
    <row r="15" spans="1:2" ht="15.75">
      <c r="A15" s="277"/>
      <c r="B15" s="273"/>
    </row>
    <row r="16" spans="1:2" ht="31.5">
      <c r="A16" s="277" t="s">
        <v>115</v>
      </c>
      <c r="B16" s="324" t="s">
        <v>207</v>
      </c>
    </row>
    <row r="17" spans="1:2" ht="15.75">
      <c r="A17" s="277"/>
      <c r="B17" s="273" t="s">
        <v>245</v>
      </c>
    </row>
    <row r="18" spans="1:2" ht="15.75">
      <c r="A18" s="277"/>
      <c r="B18" s="273"/>
    </row>
    <row r="19" spans="1:2" ht="15.75">
      <c r="A19" s="277" t="s">
        <v>127</v>
      </c>
      <c r="B19" s="273" t="s">
        <v>208</v>
      </c>
    </row>
    <row r="20" spans="1:2" ht="15.75">
      <c r="A20" s="277"/>
      <c r="B20" s="273"/>
    </row>
    <row r="21" spans="1:2" ht="15.75">
      <c r="A21" s="277"/>
      <c r="B21" s="273"/>
    </row>
    <row r="22" spans="1:2" ht="15.75">
      <c r="A22" s="277" t="s">
        <v>106</v>
      </c>
      <c r="B22" s="303" t="s">
        <v>209</v>
      </c>
    </row>
    <row r="23" spans="1:2" ht="15.75">
      <c r="A23" s="277"/>
      <c r="B23" s="273"/>
    </row>
    <row r="24" spans="1:2" ht="15.75">
      <c r="A24" s="277"/>
      <c r="B24" s="273"/>
    </row>
    <row r="25" spans="1:2" ht="15.75">
      <c r="A25" s="277" t="s">
        <v>107</v>
      </c>
      <c r="B25" s="273" t="s">
        <v>210</v>
      </c>
    </row>
    <row r="26" spans="1:2" ht="15.75">
      <c r="A26" s="277"/>
      <c r="B26" s="273"/>
    </row>
    <row r="27" ht="12.75" hidden="1"/>
    <row r="28" ht="13.5" hidden="1" thickBot="1"/>
    <row r="29" spans="1:14" ht="18.75" hidden="1" thickBot="1">
      <c r="A29" s="225"/>
      <c r="B29" s="254"/>
      <c r="D29" s="297" t="s">
        <v>130</v>
      </c>
      <c r="E29" s="262"/>
      <c r="F29" s="248"/>
      <c r="G29" s="298" t="s">
        <v>130</v>
      </c>
      <c r="H29" s="264"/>
      <c r="I29" s="248"/>
      <c r="J29" s="298" t="s">
        <v>130</v>
      </c>
      <c r="K29" s="264"/>
      <c r="L29" s="248"/>
      <c r="M29" s="248"/>
      <c r="N29" s="249"/>
    </row>
    <row r="30" spans="1:14" ht="19.5" hidden="1" thickBot="1">
      <c r="A30" s="226" t="s">
        <v>121</v>
      </c>
      <c r="B30" s="279" t="s">
        <v>212</v>
      </c>
      <c r="D30" s="299" t="str">
        <f>+OZN</f>
        <v>  3/1</v>
      </c>
      <c r="E30" s="300" t="str">
        <f>+DEL</f>
        <v>Načrt površin za kolesarje in pešce</v>
      </c>
      <c r="F30" s="251"/>
      <c r="G30" s="268" t="s">
        <v>125</v>
      </c>
      <c r="H30" s="302" t="s">
        <v>112</v>
      </c>
      <c r="I30" s="251"/>
      <c r="J30" s="268" t="s">
        <v>126</v>
      </c>
      <c r="K30" s="302" t="s">
        <v>113</v>
      </c>
      <c r="L30" s="250"/>
      <c r="M30" s="251"/>
      <c r="N30" s="252"/>
    </row>
    <row r="31" spans="1:14" ht="18.75" hidden="1" thickBot="1">
      <c r="A31" s="227"/>
      <c r="B31" s="258"/>
      <c r="D31" s="263"/>
      <c r="E31" s="270" t="s">
        <v>108</v>
      </c>
      <c r="F31" s="248"/>
      <c r="G31" s="269"/>
      <c r="H31" s="269"/>
      <c r="I31" s="248"/>
      <c r="J31" s="269"/>
      <c r="K31" s="269"/>
      <c r="L31" s="248"/>
      <c r="M31" s="248"/>
      <c r="N31" s="249"/>
    </row>
    <row r="32" spans="1:14" ht="18.75" hidden="1" thickBot="1">
      <c r="A32" s="226" t="s">
        <v>123</v>
      </c>
      <c r="B32" s="325" t="s">
        <v>156</v>
      </c>
      <c r="D32" s="263"/>
      <c r="E32" s="270" t="s">
        <v>124</v>
      </c>
      <c r="F32" s="248"/>
      <c r="G32" s="269"/>
      <c r="H32" s="269"/>
      <c r="I32" s="248"/>
      <c r="J32" s="269"/>
      <c r="K32" s="269"/>
      <c r="L32" s="248"/>
      <c r="M32" s="248"/>
      <c r="N32" s="249"/>
    </row>
    <row r="33" spans="1:14" ht="18.75" hidden="1" thickBot="1">
      <c r="A33" s="226"/>
      <c r="B33" s="259"/>
      <c r="C33" s="136"/>
      <c r="D33" s="261"/>
      <c r="E33" s="256" t="s">
        <v>122</v>
      </c>
      <c r="G33" s="269"/>
      <c r="H33" s="269"/>
      <c r="J33" s="269"/>
      <c r="K33" s="269"/>
      <c r="L33" s="248"/>
      <c r="M33" s="248"/>
      <c r="N33" s="249"/>
    </row>
    <row r="34" spans="1:14" ht="48" hidden="1" thickBot="1">
      <c r="A34" s="301" t="s">
        <v>134</v>
      </c>
      <c r="B34" s="357" t="s">
        <v>213</v>
      </c>
      <c r="D34" s="294"/>
      <c r="E34" s="294" t="s">
        <v>234</v>
      </c>
      <c r="G34" s="269"/>
      <c r="H34" s="269"/>
      <c r="J34" s="269"/>
      <c r="K34" s="269"/>
      <c r="L34" s="248"/>
      <c r="M34" s="248"/>
      <c r="N34" s="249"/>
    </row>
    <row r="35" spans="1:14" ht="18.75" hidden="1" thickBot="1">
      <c r="A35" s="282"/>
      <c r="B35" s="283"/>
      <c r="C35" s="136"/>
      <c r="D35" s="294"/>
      <c r="E35" s="293" t="s">
        <v>235</v>
      </c>
      <c r="F35" s="248"/>
      <c r="G35" s="265"/>
      <c r="H35" s="266"/>
      <c r="I35" s="248"/>
      <c r="J35" s="265"/>
      <c r="K35" s="266"/>
      <c r="L35" s="248"/>
      <c r="M35" s="248"/>
      <c r="N35" s="249"/>
    </row>
    <row r="36" spans="1:14" ht="18.75" hidden="1" thickBot="1">
      <c r="A36" s="226" t="s">
        <v>128</v>
      </c>
      <c r="B36" s="280">
        <v>1</v>
      </c>
      <c r="D36" s="294"/>
      <c r="E36" s="294"/>
      <c r="F36" s="248"/>
      <c r="G36" s="265"/>
      <c r="H36" s="266"/>
      <c r="I36" s="248"/>
      <c r="J36" s="265"/>
      <c r="K36" s="266"/>
      <c r="L36" s="248"/>
      <c r="M36" s="248"/>
      <c r="N36" s="249"/>
    </row>
    <row r="37" spans="1:14" ht="18.75" hidden="1" thickBot="1">
      <c r="A37" s="282"/>
      <c r="B37" s="283"/>
      <c r="D37" s="294"/>
      <c r="E37" s="294"/>
      <c r="F37" s="248"/>
      <c r="G37" s="265"/>
      <c r="H37" s="266"/>
      <c r="I37" s="248"/>
      <c r="J37" s="265"/>
      <c r="K37" s="266"/>
      <c r="L37" s="248"/>
      <c r="M37" s="248"/>
      <c r="N37" s="249"/>
    </row>
    <row r="38" spans="1:14" ht="18.75" hidden="1" thickBot="1">
      <c r="A38" s="226" t="s">
        <v>129</v>
      </c>
      <c r="B38" s="280">
        <v>1</v>
      </c>
      <c r="D38" s="294"/>
      <c r="E38" s="294"/>
      <c r="F38" s="248"/>
      <c r="G38" s="265"/>
      <c r="H38" s="266"/>
      <c r="I38" s="248"/>
      <c r="J38" s="265"/>
      <c r="K38" s="266"/>
      <c r="L38" s="248"/>
      <c r="M38" s="248"/>
      <c r="N38" s="249"/>
    </row>
    <row r="39" spans="1:14" ht="18.75" hidden="1" thickBot="1">
      <c r="A39" s="226"/>
      <c r="B39" s="257"/>
      <c r="D39" s="295"/>
      <c r="E39" s="296"/>
      <c r="F39" s="248"/>
      <c r="G39" s="265"/>
      <c r="H39" s="267"/>
      <c r="I39" s="248"/>
      <c r="J39" s="265"/>
      <c r="K39" s="267"/>
      <c r="L39" s="248"/>
      <c r="M39" s="248"/>
      <c r="N39" s="249"/>
    </row>
    <row r="40" spans="1:14" ht="18.75" hidden="1" thickBot="1">
      <c r="A40" s="226" t="s">
        <v>111</v>
      </c>
      <c r="B40" s="281">
        <v>0.22</v>
      </c>
      <c r="D40" s="295"/>
      <c r="E40" s="296"/>
      <c r="F40" s="248"/>
      <c r="G40" s="265"/>
      <c r="H40" s="267"/>
      <c r="I40" s="248"/>
      <c r="J40" s="265"/>
      <c r="K40" s="267"/>
      <c r="L40" s="248"/>
      <c r="M40" s="248"/>
      <c r="N40" s="249"/>
    </row>
    <row r="41" spans="1:14" ht="13.5" hidden="1" thickBot="1">
      <c r="A41" s="282"/>
      <c r="B41" s="283"/>
      <c r="D41" s="295"/>
      <c r="E41" s="296"/>
      <c r="F41" s="248"/>
      <c r="G41" s="265"/>
      <c r="H41" s="267"/>
      <c r="I41" s="248"/>
      <c r="J41" s="265"/>
      <c r="K41" s="267"/>
      <c r="L41" s="248"/>
      <c r="M41" s="248"/>
      <c r="N41" s="249"/>
    </row>
    <row r="42" spans="1:14" ht="18.75" hidden="1" thickBot="1">
      <c r="A42" s="226" t="s">
        <v>100</v>
      </c>
      <c r="B42" s="279">
        <v>0</v>
      </c>
      <c r="D42" s="295"/>
      <c r="E42" s="296"/>
      <c r="F42" s="248"/>
      <c r="G42" s="265"/>
      <c r="H42" s="267"/>
      <c r="I42" s="248"/>
      <c r="J42" s="265"/>
      <c r="K42" s="267"/>
      <c r="L42" s="248"/>
      <c r="M42" s="248"/>
      <c r="N42" s="249"/>
    </row>
    <row r="43" spans="1:14" ht="18.75" hidden="1" thickBot="1">
      <c r="A43" s="226" t="s">
        <v>135</v>
      </c>
      <c r="B43" s="279">
        <v>0</v>
      </c>
      <c r="D43" s="295"/>
      <c r="E43" s="296"/>
      <c r="F43" s="248"/>
      <c r="G43" s="265"/>
      <c r="H43" s="267"/>
      <c r="I43" s="248"/>
      <c r="J43" s="265"/>
      <c r="K43" s="267"/>
      <c r="L43" s="248"/>
      <c r="M43" s="248"/>
      <c r="N43" s="249"/>
    </row>
    <row r="44" spans="1:14" ht="18.75" hidden="1" thickBot="1">
      <c r="A44" s="227"/>
      <c r="B44" s="260"/>
      <c r="D44" s="295"/>
      <c r="E44" s="296"/>
      <c r="F44" s="248"/>
      <c r="G44" s="265"/>
      <c r="H44" s="267"/>
      <c r="I44" s="248"/>
      <c r="J44" s="265"/>
      <c r="K44" s="267"/>
      <c r="L44" s="248"/>
      <c r="M44" s="248"/>
      <c r="N44" s="249"/>
    </row>
    <row r="45" spans="1:14" ht="24" hidden="1" thickBot="1">
      <c r="A45" s="228" t="s">
        <v>101</v>
      </c>
      <c r="B45" s="137"/>
      <c r="D45" s="253"/>
      <c r="E45" s="248"/>
      <c r="F45" s="248"/>
      <c r="G45" s="265"/>
      <c r="H45" s="267"/>
      <c r="I45" s="248"/>
      <c r="J45" s="265"/>
      <c r="K45" s="267"/>
      <c r="L45" s="248"/>
      <c r="M45" s="248"/>
      <c r="N45" s="249"/>
    </row>
    <row r="46" spans="6:14" ht="12.75" hidden="1">
      <c r="F46" s="248"/>
      <c r="G46" s="253"/>
      <c r="H46" s="248"/>
      <c r="I46" s="248"/>
      <c r="J46" s="253"/>
      <c r="K46" s="248"/>
      <c r="L46" s="248"/>
      <c r="M46" s="248"/>
      <c r="N46" s="249"/>
    </row>
    <row r="47" ht="12.75" hidden="1"/>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&amp;R&amp;"Projekt,Običajno"&amp;72P</oddHeader>
    <oddFooter>&amp;C&amp;6 &amp; List: &amp;A&amp;R&amp;P</oddFooter>
  </headerFooter>
</worksheet>
</file>

<file path=xl/worksheets/sheet2.xml><?xml version="1.0" encoding="utf-8"?>
<worksheet xmlns="http://schemas.openxmlformats.org/spreadsheetml/2006/main" xmlns:r="http://schemas.openxmlformats.org/officeDocument/2006/relationships">
  <sheetPr codeName="List21"/>
  <dimension ref="A1:O123"/>
  <sheetViews>
    <sheetView view="pageBreakPreview" zoomScaleSheetLayoutView="100" workbookViewId="0" topLeftCell="A10">
      <selection activeCell="B27" sqref="B27"/>
    </sheetView>
  </sheetViews>
  <sheetFormatPr defaultColWidth="9.00390625" defaultRowHeight="12.75"/>
  <cols>
    <col min="1" max="1" width="5.625" style="231" customWidth="1"/>
    <col min="2" max="2" width="78.125" style="230" customWidth="1"/>
    <col min="3" max="3" width="6.25390625" style="231" customWidth="1"/>
    <col min="4" max="4" width="7.625" style="232" customWidth="1"/>
    <col min="5" max="5" width="3.00390625" style="233" customWidth="1"/>
    <col min="6" max="6" width="20.00390625" style="233" customWidth="1"/>
    <col min="7" max="7" width="20.375" style="185" customWidth="1"/>
    <col min="8" max="8" width="19.375" style="231" customWidth="1"/>
    <col min="9" max="9" width="11.00390625" style="186" customWidth="1"/>
    <col min="10" max="10" width="10.125" style="186" customWidth="1"/>
    <col min="11" max="11" width="9.125" style="186" customWidth="1"/>
    <col min="12" max="12" width="16.75390625" style="186" customWidth="1"/>
    <col min="13" max="13" width="9.875" style="186" customWidth="1"/>
    <col min="14" max="14" width="2.625" style="186" bestFit="1" customWidth="1"/>
    <col min="15" max="15" width="9.125" style="186" customWidth="1"/>
    <col min="16" max="16" width="9.00390625" style="186" customWidth="1"/>
    <col min="17" max="16384" width="9.125" style="186" customWidth="1"/>
  </cols>
  <sheetData>
    <row r="1" spans="1:15" s="178" customFormat="1" ht="18">
      <c r="A1" s="103" t="str">
        <f>+OSNOVA!A2</f>
        <v>POPIS DEL</v>
      </c>
      <c r="B1" s="121"/>
      <c r="D1" s="173"/>
      <c r="E1" s="174"/>
      <c r="F1" s="175"/>
      <c r="G1" s="175"/>
      <c r="H1" s="176"/>
      <c r="I1" s="177"/>
      <c r="J1" s="177"/>
      <c r="L1" s="175"/>
      <c r="M1" s="175"/>
      <c r="N1" s="179"/>
      <c r="O1" s="180"/>
    </row>
    <row r="2" spans="1:15" s="178" customFormat="1" ht="18">
      <c r="A2" s="103"/>
      <c r="B2" s="103"/>
      <c r="D2" s="173"/>
      <c r="E2" s="174"/>
      <c r="F2" s="175"/>
      <c r="G2" s="175"/>
      <c r="H2" s="176"/>
      <c r="I2" s="177"/>
      <c r="J2" s="177"/>
      <c r="L2" s="175"/>
      <c r="M2" s="175"/>
      <c r="N2" s="179"/>
      <c r="O2" s="180"/>
    </row>
    <row r="3" spans="1:15" s="178" customFormat="1" ht="18">
      <c r="A3" s="103" t="str">
        <f>+OZN</f>
        <v>  3/1</v>
      </c>
      <c r="B3" s="103" t="str">
        <f>+DEL</f>
        <v>Načrt površin za kolesarje in pešce</v>
      </c>
      <c r="D3" s="173"/>
      <c r="E3" s="174"/>
      <c r="F3" s="175"/>
      <c r="G3" s="175"/>
      <c r="H3" s="176"/>
      <c r="I3" s="177"/>
      <c r="J3" s="177"/>
      <c r="L3" s="175"/>
      <c r="M3" s="175"/>
      <c r="N3" s="179"/>
      <c r="O3" s="180"/>
    </row>
    <row r="4" spans="1:15" s="121" customFormat="1" ht="18">
      <c r="A4" s="103"/>
      <c r="B4" s="102"/>
      <c r="C4" s="103"/>
      <c r="D4" s="104"/>
      <c r="E4" s="105"/>
      <c r="F4" s="106"/>
      <c r="G4" s="106"/>
      <c r="H4" s="88"/>
      <c r="I4" s="143"/>
      <c r="J4" s="143"/>
      <c r="L4" s="106"/>
      <c r="M4" s="106"/>
      <c r="N4" s="87"/>
      <c r="O4" s="76"/>
    </row>
    <row r="5" spans="1:15" s="178" customFormat="1" ht="19.5" thickBot="1">
      <c r="A5" s="327" t="str">
        <f>+OSNOVA!E33</f>
        <v>SPLOŠNE OPOMBE K POPISU</v>
      </c>
      <c r="B5" s="327"/>
      <c r="C5" s="255"/>
      <c r="D5" s="255"/>
      <c r="E5" s="255"/>
      <c r="F5" s="255"/>
      <c r="G5" s="175"/>
      <c r="H5" s="176"/>
      <c r="I5" s="177"/>
      <c r="J5" s="177"/>
      <c r="L5" s="175"/>
      <c r="M5" s="175"/>
      <c r="N5" s="179"/>
      <c r="O5" s="180"/>
    </row>
    <row r="6" spans="1:15" s="121" customFormat="1" ht="18">
      <c r="A6" s="103"/>
      <c r="B6" s="102"/>
      <c r="C6" s="103"/>
      <c r="D6" s="104"/>
      <c r="E6" s="105"/>
      <c r="F6" s="106"/>
      <c r="G6" s="106"/>
      <c r="H6" s="88"/>
      <c r="I6" s="143"/>
      <c r="J6" s="143"/>
      <c r="L6" s="106"/>
      <c r="M6" s="106"/>
      <c r="N6" s="87"/>
      <c r="O6" s="76"/>
    </row>
    <row r="7" spans="1:15" s="121" customFormat="1" ht="36">
      <c r="A7" s="85">
        <f>1</f>
        <v>1</v>
      </c>
      <c r="B7" s="304" t="s">
        <v>150</v>
      </c>
      <c r="C7" s="103"/>
      <c r="D7" s="104"/>
      <c r="E7" s="105"/>
      <c r="F7" s="106"/>
      <c r="G7" s="106"/>
      <c r="H7" s="88"/>
      <c r="I7" s="143"/>
      <c r="J7" s="143"/>
      <c r="L7" s="106"/>
      <c r="M7" s="106"/>
      <c r="N7" s="87"/>
      <c r="O7" s="76"/>
    </row>
    <row r="8" spans="1:8" s="246" customFormat="1" ht="24">
      <c r="A8" s="85">
        <f>COUNT($A7:A$9)+1</f>
        <v>2</v>
      </c>
      <c r="B8" s="305" t="s">
        <v>136</v>
      </c>
      <c r="C8" s="179"/>
      <c r="D8" s="243"/>
      <c r="E8" s="179"/>
      <c r="F8" s="244"/>
      <c r="G8" s="245"/>
      <c r="H8" s="179"/>
    </row>
    <row r="9" spans="1:8" s="246" customFormat="1" ht="24">
      <c r="A9" s="85">
        <f>COUNT($A8:A$9)+1</f>
        <v>3</v>
      </c>
      <c r="B9" s="305" t="s">
        <v>137</v>
      </c>
      <c r="C9" s="179"/>
      <c r="D9" s="243"/>
      <c r="E9" s="179"/>
      <c r="F9" s="244"/>
      <c r="G9" s="245"/>
      <c r="H9" s="179"/>
    </row>
    <row r="10" spans="1:8" s="246" customFormat="1" ht="24">
      <c r="A10" s="85">
        <f>COUNT($A$9:A9)+1</f>
        <v>4</v>
      </c>
      <c r="B10" s="305" t="s">
        <v>138</v>
      </c>
      <c r="C10" s="179"/>
      <c r="D10" s="243"/>
      <c r="E10" s="179"/>
      <c r="F10" s="244"/>
      <c r="G10" s="245"/>
      <c r="H10" s="179"/>
    </row>
    <row r="11" spans="1:8" s="246" customFormat="1" ht="36.75" customHeight="1">
      <c r="A11" s="85">
        <f>COUNT($A$9:A10)+1</f>
        <v>5</v>
      </c>
      <c r="B11" s="305" t="s">
        <v>139</v>
      </c>
      <c r="C11" s="179"/>
      <c r="D11" s="243"/>
      <c r="E11" s="179"/>
      <c r="F11" s="244"/>
      <c r="G11" s="245"/>
      <c r="H11" s="179"/>
    </row>
    <row r="12" spans="1:8" s="246" customFormat="1" ht="24">
      <c r="A12" s="85"/>
      <c r="B12" s="305" t="s">
        <v>140</v>
      </c>
      <c r="C12" s="179"/>
      <c r="D12" s="243"/>
      <c r="E12" s="179"/>
      <c r="F12" s="244"/>
      <c r="G12" s="245"/>
      <c r="H12" s="179"/>
    </row>
    <row r="13" spans="1:8" s="246" customFormat="1" ht="12.75" customHeight="1">
      <c r="A13" s="85">
        <f>COUNT($A$9:A11)+1</f>
        <v>6</v>
      </c>
      <c r="B13" s="305" t="s">
        <v>141</v>
      </c>
      <c r="C13" s="179"/>
      <c r="D13" s="243"/>
      <c r="E13" s="179"/>
      <c r="F13" s="244"/>
      <c r="G13" s="245"/>
      <c r="H13" s="179"/>
    </row>
    <row r="14" spans="1:8" s="246" customFormat="1" ht="24">
      <c r="A14" s="85">
        <f>COUNT($A$9:A13)+1</f>
        <v>7</v>
      </c>
      <c r="B14" s="305" t="s">
        <v>142</v>
      </c>
      <c r="C14" s="179"/>
      <c r="D14" s="243"/>
      <c r="E14" s="179"/>
      <c r="F14" s="244"/>
      <c r="G14" s="245"/>
      <c r="H14" s="179"/>
    </row>
    <row r="15" spans="1:8" s="246" customFormat="1" ht="24">
      <c r="A15" s="85">
        <f>COUNT($A$9:A14)+1</f>
        <v>8</v>
      </c>
      <c r="B15" s="305" t="s">
        <v>116</v>
      </c>
      <c r="C15" s="179"/>
      <c r="D15" s="243"/>
      <c r="E15" s="179"/>
      <c r="F15" s="244"/>
      <c r="G15" s="245"/>
      <c r="H15" s="179"/>
    </row>
    <row r="16" spans="1:8" s="246" customFormat="1" ht="24">
      <c r="A16" s="85">
        <f>COUNT($A$9:A15)+1</f>
        <v>9</v>
      </c>
      <c r="B16" s="305" t="s">
        <v>117</v>
      </c>
      <c r="C16" s="179"/>
      <c r="D16" s="243"/>
      <c r="E16" s="179"/>
      <c r="F16" s="244"/>
      <c r="G16" s="245"/>
      <c r="H16" s="179"/>
    </row>
    <row r="17" spans="1:8" s="246" customFormat="1" ht="24">
      <c r="A17" s="85">
        <f>COUNT($A$9:A16)+1</f>
        <v>10</v>
      </c>
      <c r="B17" s="305" t="s">
        <v>118</v>
      </c>
      <c r="C17" s="179"/>
      <c r="D17" s="243"/>
      <c r="E17" s="179"/>
      <c r="F17" s="244"/>
      <c r="G17" s="245"/>
      <c r="H17" s="179"/>
    </row>
    <row r="18" spans="1:8" s="246" customFormat="1" ht="24">
      <c r="A18" s="85">
        <f>COUNT($A$9:A17)+1</f>
        <v>11</v>
      </c>
      <c r="B18" s="305" t="s">
        <v>119</v>
      </c>
      <c r="C18" s="179"/>
      <c r="D18" s="243"/>
      <c r="E18" s="179"/>
      <c r="F18" s="244"/>
      <c r="G18" s="245"/>
      <c r="H18" s="179"/>
    </row>
    <row r="19" spans="1:8" s="246" customFormat="1" ht="24">
      <c r="A19" s="85">
        <f>COUNT($A$9:A18)+1</f>
        <v>12</v>
      </c>
      <c r="B19" s="305" t="s">
        <v>120</v>
      </c>
      <c r="C19" s="179"/>
      <c r="D19" s="243"/>
      <c r="E19" s="179"/>
      <c r="F19" s="244"/>
      <c r="G19" s="245"/>
      <c r="H19" s="179"/>
    </row>
    <row r="20" spans="1:8" s="246" customFormat="1" ht="24">
      <c r="A20" s="85">
        <f>COUNT($A$9:A19)+1</f>
        <v>13</v>
      </c>
      <c r="B20" s="305" t="s">
        <v>143</v>
      </c>
      <c r="C20" s="179"/>
      <c r="D20" s="243"/>
      <c r="E20" s="179"/>
      <c r="F20" s="244"/>
      <c r="G20" s="245"/>
      <c r="H20" s="179"/>
    </row>
    <row r="21" spans="1:8" s="238" customFormat="1" ht="15.75">
      <c r="A21" s="85">
        <f>COUNT($A$9:A20)+1</f>
        <v>14</v>
      </c>
      <c r="B21" s="305" t="s">
        <v>144</v>
      </c>
      <c r="C21" s="234"/>
      <c r="D21" s="235"/>
      <c r="E21" s="236"/>
      <c r="F21" s="236"/>
      <c r="G21" s="237"/>
      <c r="H21" s="234"/>
    </row>
    <row r="22" spans="1:8" s="246" customFormat="1" ht="12">
      <c r="A22" s="85">
        <f>COUNT($A$9:A21)+1</f>
        <v>15</v>
      </c>
      <c r="B22" s="305" t="s">
        <v>145</v>
      </c>
      <c r="C22" s="179"/>
      <c r="D22" s="243"/>
      <c r="E22" s="179"/>
      <c r="F22" s="244"/>
      <c r="G22" s="245"/>
      <c r="H22" s="179"/>
    </row>
    <row r="23" spans="1:8" s="246" customFormat="1" ht="12">
      <c r="A23" s="85">
        <f>COUNT($A$9:A22)+1</f>
        <v>16</v>
      </c>
      <c r="B23" s="305" t="s">
        <v>146</v>
      </c>
      <c r="C23" s="179"/>
      <c r="D23" s="243"/>
      <c r="E23" s="179"/>
      <c r="F23" s="244"/>
      <c r="G23" s="245"/>
      <c r="H23" s="179"/>
    </row>
    <row r="24" spans="1:8" s="246" customFormat="1" ht="132">
      <c r="A24" s="85">
        <f>COUNT($A$9:A23)+1</f>
        <v>17</v>
      </c>
      <c r="B24" s="326" t="s">
        <v>158</v>
      </c>
      <c r="C24" s="179"/>
      <c r="D24" s="243"/>
      <c r="E24" s="179"/>
      <c r="F24" s="244"/>
      <c r="G24" s="245"/>
      <c r="H24" s="179"/>
    </row>
    <row r="25" spans="1:8" s="246" customFormat="1" ht="24">
      <c r="A25" s="85">
        <f>COUNT($A$9:A24)+1</f>
        <v>18</v>
      </c>
      <c r="B25" s="326" t="s">
        <v>159</v>
      </c>
      <c r="C25" s="179"/>
      <c r="D25" s="243"/>
      <c r="E25" s="179"/>
      <c r="F25" s="244"/>
      <c r="G25" s="245"/>
      <c r="H25" s="179"/>
    </row>
    <row r="26" spans="1:8" s="246" customFormat="1" ht="12">
      <c r="A26" s="85">
        <f>COUNT($A$9:A25)+1</f>
        <v>19</v>
      </c>
      <c r="B26" s="326" t="s">
        <v>160</v>
      </c>
      <c r="C26" s="179"/>
      <c r="D26" s="243"/>
      <c r="E26" s="179"/>
      <c r="F26" s="244"/>
      <c r="G26" s="245"/>
      <c r="H26" s="179"/>
    </row>
    <row r="27" spans="1:8" s="246" customFormat="1" ht="51">
      <c r="A27" s="85">
        <v>20</v>
      </c>
      <c r="B27" s="358" t="s">
        <v>248</v>
      </c>
      <c r="C27" s="179"/>
      <c r="D27" s="243"/>
      <c r="E27" s="179"/>
      <c r="F27" s="244"/>
      <c r="G27" s="245"/>
      <c r="H27" s="179"/>
    </row>
    <row r="28" spans="1:8" s="246" customFormat="1" ht="12">
      <c r="A28" s="240"/>
      <c r="B28" s="305"/>
      <c r="C28" s="179"/>
      <c r="D28" s="243"/>
      <c r="E28" s="179"/>
      <c r="F28" s="244"/>
      <c r="G28" s="245"/>
      <c r="H28" s="179"/>
    </row>
    <row r="29" spans="1:8" s="242" customFormat="1" ht="12">
      <c r="A29" s="240"/>
      <c r="B29" s="247"/>
      <c r="C29" s="239"/>
      <c r="D29" s="240"/>
      <c r="E29" s="229"/>
      <c r="F29" s="229"/>
      <c r="G29" s="241"/>
      <c r="H29" s="239"/>
    </row>
    <row r="30" spans="1:8" s="242" customFormat="1" ht="12">
      <c r="A30" s="240"/>
      <c r="B30" s="247"/>
      <c r="C30" s="239"/>
      <c r="D30" s="240"/>
      <c r="E30" s="229"/>
      <c r="F30" s="229"/>
      <c r="G30" s="241"/>
      <c r="H30" s="239"/>
    </row>
    <row r="31" spans="1:8" s="242" customFormat="1" ht="12">
      <c r="A31" s="240"/>
      <c r="B31" s="247"/>
      <c r="C31" s="239"/>
      <c r="D31" s="240"/>
      <c r="E31" s="229"/>
      <c r="F31" s="229"/>
      <c r="G31" s="241"/>
      <c r="H31" s="239"/>
    </row>
    <row r="32" spans="1:8" s="242" customFormat="1" ht="12">
      <c r="A32" s="240"/>
      <c r="B32" s="247"/>
      <c r="C32" s="239"/>
      <c r="D32" s="240"/>
      <c r="E32" s="229"/>
      <c r="F32" s="229"/>
      <c r="G32" s="241"/>
      <c r="H32" s="239"/>
    </row>
    <row r="33" spans="1:8" s="242" customFormat="1" ht="12">
      <c r="A33" s="240"/>
      <c r="B33" s="247"/>
      <c r="C33" s="239"/>
      <c r="D33" s="240"/>
      <c r="E33" s="229"/>
      <c r="F33" s="229"/>
      <c r="G33" s="241"/>
      <c r="H33" s="239"/>
    </row>
    <row r="34" spans="1:8" s="242" customFormat="1" ht="12">
      <c r="A34" s="240"/>
      <c r="B34" s="247"/>
      <c r="C34" s="239"/>
      <c r="D34" s="240"/>
      <c r="E34" s="229"/>
      <c r="F34" s="229"/>
      <c r="G34" s="241"/>
      <c r="H34" s="239"/>
    </row>
    <row r="35" spans="1:8" s="242" customFormat="1" ht="12">
      <c r="A35" s="240"/>
      <c r="B35" s="247"/>
      <c r="C35" s="239"/>
      <c r="D35" s="240"/>
      <c r="E35" s="229"/>
      <c r="F35" s="229"/>
      <c r="G35" s="241"/>
      <c r="H35" s="239"/>
    </row>
    <row r="36" spans="1:8" s="242" customFormat="1" ht="12">
      <c r="A36" s="240"/>
      <c r="B36" s="247"/>
      <c r="C36" s="239"/>
      <c r="D36" s="240"/>
      <c r="E36" s="229"/>
      <c r="F36" s="229"/>
      <c r="G36" s="241"/>
      <c r="H36" s="239"/>
    </row>
    <row r="37" spans="1:8" s="242" customFormat="1" ht="12">
      <c r="A37" s="240"/>
      <c r="B37" s="247"/>
      <c r="C37" s="239"/>
      <c r="D37" s="240"/>
      <c r="E37" s="229"/>
      <c r="F37" s="229"/>
      <c r="G37" s="241"/>
      <c r="H37" s="239"/>
    </row>
    <row r="38" spans="1:8" s="242" customFormat="1" ht="12">
      <c r="A38" s="239"/>
      <c r="B38" s="247"/>
      <c r="C38" s="239"/>
      <c r="D38" s="240"/>
      <c r="E38" s="229"/>
      <c r="F38" s="229"/>
      <c r="G38" s="241"/>
      <c r="H38" s="239"/>
    </row>
    <row r="39" spans="1:8" s="242" customFormat="1" ht="12">
      <c r="A39" s="239"/>
      <c r="B39" s="247"/>
      <c r="C39" s="239"/>
      <c r="D39" s="240"/>
      <c r="E39" s="229"/>
      <c r="F39" s="229"/>
      <c r="G39" s="241"/>
      <c r="H39" s="239"/>
    </row>
    <row r="40" spans="1:8" s="242" customFormat="1" ht="12">
      <c r="A40" s="239"/>
      <c r="B40" s="247"/>
      <c r="C40" s="239"/>
      <c r="D40" s="240"/>
      <c r="E40" s="229"/>
      <c r="F40" s="229"/>
      <c r="G40" s="241"/>
      <c r="H40" s="239"/>
    </row>
    <row r="41" spans="1:8" s="242" customFormat="1" ht="12">
      <c r="A41" s="239"/>
      <c r="B41" s="247"/>
      <c r="C41" s="239"/>
      <c r="D41" s="240"/>
      <c r="E41" s="229"/>
      <c r="F41" s="229"/>
      <c r="G41" s="241"/>
      <c r="H41" s="239"/>
    </row>
    <row r="42" spans="1:8" s="242" customFormat="1" ht="12">
      <c r="A42" s="239"/>
      <c r="B42" s="247"/>
      <c r="C42" s="239"/>
      <c r="D42" s="240"/>
      <c r="E42" s="229"/>
      <c r="F42" s="229"/>
      <c r="G42" s="241"/>
      <c r="H42" s="239"/>
    </row>
    <row r="43" spans="1:8" s="242" customFormat="1" ht="12">
      <c r="A43" s="239"/>
      <c r="B43" s="247"/>
      <c r="C43" s="239"/>
      <c r="D43" s="240"/>
      <c r="E43" s="229"/>
      <c r="F43" s="229"/>
      <c r="G43" s="241"/>
      <c r="H43" s="239"/>
    </row>
    <row r="44" spans="1:8" s="242" customFormat="1" ht="12">
      <c r="A44" s="239"/>
      <c r="B44" s="247"/>
      <c r="C44" s="239"/>
      <c r="D44" s="240"/>
      <c r="E44" s="229"/>
      <c r="F44" s="229"/>
      <c r="G44" s="241"/>
      <c r="H44" s="239"/>
    </row>
    <row r="45" spans="1:8" s="242" customFormat="1" ht="12">
      <c r="A45" s="239"/>
      <c r="B45" s="247"/>
      <c r="C45" s="239"/>
      <c r="D45" s="240"/>
      <c r="E45" s="229"/>
      <c r="F45" s="229"/>
      <c r="G45" s="241"/>
      <c r="H45" s="239"/>
    </row>
    <row r="46" spans="1:8" s="242" customFormat="1" ht="12">
      <c r="A46" s="239"/>
      <c r="B46" s="247"/>
      <c r="C46" s="239"/>
      <c r="D46" s="240"/>
      <c r="E46" s="229"/>
      <c r="F46" s="229"/>
      <c r="G46" s="241"/>
      <c r="H46" s="239"/>
    </row>
    <row r="47" spans="1:8" s="242" customFormat="1" ht="12">
      <c r="A47" s="239"/>
      <c r="B47" s="247"/>
      <c r="C47" s="239"/>
      <c r="D47" s="240"/>
      <c r="E47" s="229"/>
      <c r="F47" s="229"/>
      <c r="G47" s="241"/>
      <c r="H47" s="239"/>
    </row>
    <row r="48" spans="1:8" s="242" customFormat="1" ht="12">
      <c r="A48" s="239"/>
      <c r="B48" s="247"/>
      <c r="C48" s="239"/>
      <c r="D48" s="240"/>
      <c r="E48" s="229"/>
      <c r="F48" s="229"/>
      <c r="G48" s="241"/>
      <c r="H48" s="239"/>
    </row>
    <row r="49" spans="1:8" s="242" customFormat="1" ht="12">
      <c r="A49" s="239"/>
      <c r="B49" s="247"/>
      <c r="C49" s="239"/>
      <c r="D49" s="240"/>
      <c r="E49" s="229"/>
      <c r="F49" s="229"/>
      <c r="G49" s="241"/>
      <c r="H49" s="239"/>
    </row>
    <row r="50" spans="1:8" s="242" customFormat="1" ht="12">
      <c r="A50" s="239"/>
      <c r="B50" s="247"/>
      <c r="C50" s="239"/>
      <c r="D50" s="240"/>
      <c r="E50" s="229"/>
      <c r="F50" s="229"/>
      <c r="G50" s="241"/>
      <c r="H50" s="239"/>
    </row>
    <row r="51" spans="1:8" s="242" customFormat="1" ht="12">
      <c r="A51" s="239"/>
      <c r="B51" s="247"/>
      <c r="C51" s="239"/>
      <c r="D51" s="240"/>
      <c r="E51" s="229"/>
      <c r="F51" s="229"/>
      <c r="G51" s="241"/>
      <c r="H51" s="239"/>
    </row>
    <row r="52" spans="1:8" s="242" customFormat="1" ht="12">
      <c r="A52" s="239"/>
      <c r="B52" s="247"/>
      <c r="C52" s="239"/>
      <c r="D52" s="240"/>
      <c r="E52" s="229"/>
      <c r="F52" s="229"/>
      <c r="G52" s="241"/>
      <c r="H52" s="239"/>
    </row>
    <row r="53" spans="1:8" s="242" customFormat="1" ht="12">
      <c r="A53" s="239"/>
      <c r="B53" s="247"/>
      <c r="C53" s="239"/>
      <c r="D53" s="240"/>
      <c r="E53" s="229"/>
      <c r="F53" s="229"/>
      <c r="G53" s="241"/>
      <c r="H53" s="239"/>
    </row>
    <row r="54" spans="1:8" s="242" customFormat="1" ht="12">
      <c r="A54" s="239"/>
      <c r="B54" s="247"/>
      <c r="C54" s="239"/>
      <c r="D54" s="240"/>
      <c r="E54" s="229"/>
      <c r="F54" s="229"/>
      <c r="G54" s="241"/>
      <c r="H54" s="239"/>
    </row>
    <row r="55" spans="1:8" s="242" customFormat="1" ht="12">
      <c r="A55" s="239"/>
      <c r="B55" s="247"/>
      <c r="C55" s="239"/>
      <c r="D55" s="240"/>
      <c r="E55" s="229"/>
      <c r="F55" s="229"/>
      <c r="G55" s="241"/>
      <c r="H55" s="239"/>
    </row>
    <row r="56" spans="1:8" s="242" customFormat="1" ht="12">
      <c r="A56" s="239"/>
      <c r="B56" s="247"/>
      <c r="C56" s="239"/>
      <c r="D56" s="240"/>
      <c r="E56" s="229"/>
      <c r="F56" s="229"/>
      <c r="G56" s="241"/>
      <c r="H56" s="239"/>
    </row>
    <row r="57" spans="1:8" s="242" customFormat="1" ht="12">
      <c r="A57" s="239"/>
      <c r="B57" s="247"/>
      <c r="C57" s="239"/>
      <c r="D57" s="240"/>
      <c r="E57" s="229"/>
      <c r="F57" s="229"/>
      <c r="G57" s="241"/>
      <c r="H57" s="239"/>
    </row>
    <row r="58" spans="1:8" s="242" customFormat="1" ht="12">
      <c r="A58" s="239"/>
      <c r="B58" s="247"/>
      <c r="C58" s="239"/>
      <c r="D58" s="240"/>
      <c r="E58" s="229"/>
      <c r="F58" s="229"/>
      <c r="G58" s="241"/>
      <c r="H58" s="239"/>
    </row>
    <row r="59" spans="1:8" s="242" customFormat="1" ht="12">
      <c r="A59" s="239"/>
      <c r="B59" s="247"/>
      <c r="C59" s="239"/>
      <c r="D59" s="240"/>
      <c r="E59" s="229"/>
      <c r="F59" s="229"/>
      <c r="G59" s="241"/>
      <c r="H59" s="239"/>
    </row>
    <row r="60" spans="1:8" s="242" customFormat="1" ht="12">
      <c r="A60" s="239"/>
      <c r="B60" s="247"/>
      <c r="C60" s="239"/>
      <c r="D60" s="240"/>
      <c r="E60" s="229"/>
      <c r="F60" s="229"/>
      <c r="G60" s="241"/>
      <c r="H60" s="239"/>
    </row>
    <row r="61" spans="1:8" s="242" customFormat="1" ht="12">
      <c r="A61" s="239"/>
      <c r="B61" s="247"/>
      <c r="C61" s="239"/>
      <c r="D61" s="240"/>
      <c r="E61" s="229"/>
      <c r="F61" s="229"/>
      <c r="G61" s="241"/>
      <c r="H61" s="239"/>
    </row>
    <row r="62" spans="1:8" s="242" customFormat="1" ht="12">
      <c r="A62" s="239"/>
      <c r="B62" s="247"/>
      <c r="C62" s="239"/>
      <c r="D62" s="240"/>
      <c r="E62" s="229"/>
      <c r="F62" s="229"/>
      <c r="G62" s="241"/>
      <c r="H62" s="239"/>
    </row>
    <row r="63" spans="1:8" s="242" customFormat="1" ht="12">
      <c r="A63" s="239"/>
      <c r="B63" s="247"/>
      <c r="C63" s="239"/>
      <c r="D63" s="240"/>
      <c r="E63" s="229"/>
      <c r="F63" s="229"/>
      <c r="G63" s="241"/>
      <c r="H63" s="239"/>
    </row>
    <row r="64" spans="1:8" s="242" customFormat="1" ht="12">
      <c r="A64" s="239"/>
      <c r="B64" s="247"/>
      <c r="C64" s="239"/>
      <c r="D64" s="240"/>
      <c r="E64" s="229"/>
      <c r="F64" s="229"/>
      <c r="G64" s="241"/>
      <c r="H64" s="239"/>
    </row>
    <row r="65" spans="1:8" s="242" customFormat="1" ht="12">
      <c r="A65" s="239"/>
      <c r="B65" s="247"/>
      <c r="C65" s="239"/>
      <c r="D65" s="240"/>
      <c r="E65" s="229"/>
      <c r="F65" s="229"/>
      <c r="G65" s="241"/>
      <c r="H65" s="239"/>
    </row>
    <row r="66" spans="1:8" s="242" customFormat="1" ht="12">
      <c r="A66" s="239"/>
      <c r="B66" s="247"/>
      <c r="C66" s="239"/>
      <c r="D66" s="240"/>
      <c r="E66" s="229"/>
      <c r="F66" s="229"/>
      <c r="G66" s="241"/>
      <c r="H66" s="239"/>
    </row>
    <row r="67" spans="1:8" s="242" customFormat="1" ht="12">
      <c r="A67" s="239"/>
      <c r="B67" s="247"/>
      <c r="C67" s="239"/>
      <c r="D67" s="240"/>
      <c r="E67" s="229"/>
      <c r="F67" s="229"/>
      <c r="G67" s="241"/>
      <c r="H67" s="239"/>
    </row>
    <row r="68" spans="1:8" s="242" customFormat="1" ht="12">
      <c r="A68" s="239"/>
      <c r="B68" s="247"/>
      <c r="C68" s="239"/>
      <c r="D68" s="240"/>
      <c r="E68" s="229"/>
      <c r="F68" s="229"/>
      <c r="G68" s="241"/>
      <c r="H68" s="239"/>
    </row>
    <row r="69" spans="1:8" s="242" customFormat="1" ht="12">
      <c r="A69" s="239"/>
      <c r="B69" s="247"/>
      <c r="C69" s="239"/>
      <c r="D69" s="240"/>
      <c r="E69" s="229"/>
      <c r="F69" s="229"/>
      <c r="G69" s="241"/>
      <c r="H69" s="239"/>
    </row>
    <row r="70" spans="1:8" s="242" customFormat="1" ht="12">
      <c r="A70" s="239"/>
      <c r="B70" s="247"/>
      <c r="C70" s="239"/>
      <c r="D70" s="240"/>
      <c r="E70" s="229"/>
      <c r="F70" s="229"/>
      <c r="G70" s="241"/>
      <c r="H70" s="239"/>
    </row>
    <row r="71" spans="1:8" s="242" customFormat="1" ht="12">
      <c r="A71" s="239"/>
      <c r="B71" s="247"/>
      <c r="C71" s="239"/>
      <c r="D71" s="240"/>
      <c r="E71" s="229"/>
      <c r="F71" s="229"/>
      <c r="G71" s="241"/>
      <c r="H71" s="239"/>
    </row>
    <row r="72" spans="1:8" s="242" customFormat="1" ht="12">
      <c r="A72" s="239"/>
      <c r="B72" s="247"/>
      <c r="C72" s="239"/>
      <c r="D72" s="240"/>
      <c r="E72" s="229"/>
      <c r="F72" s="229"/>
      <c r="G72" s="241"/>
      <c r="H72" s="239"/>
    </row>
    <row r="73" spans="1:8" s="242" customFormat="1" ht="12">
      <c r="A73" s="239"/>
      <c r="B73" s="247"/>
      <c r="C73" s="239"/>
      <c r="D73" s="240"/>
      <c r="E73" s="229"/>
      <c r="F73" s="229"/>
      <c r="G73" s="241"/>
      <c r="H73" s="239"/>
    </row>
    <row r="74" spans="1:8" s="242" customFormat="1" ht="12">
      <c r="A74" s="239"/>
      <c r="B74" s="247"/>
      <c r="C74" s="239"/>
      <c r="D74" s="240"/>
      <c r="E74" s="229"/>
      <c r="F74" s="229"/>
      <c r="G74" s="241"/>
      <c r="H74" s="239"/>
    </row>
    <row r="75" spans="1:8" s="242" customFormat="1" ht="12">
      <c r="A75" s="239"/>
      <c r="B75" s="247"/>
      <c r="C75" s="239"/>
      <c r="D75" s="240"/>
      <c r="E75" s="229"/>
      <c r="F75" s="229"/>
      <c r="G75" s="241"/>
      <c r="H75" s="239"/>
    </row>
    <row r="76" spans="1:8" s="242" customFormat="1" ht="12">
      <c r="A76" s="239"/>
      <c r="B76" s="247"/>
      <c r="C76" s="239"/>
      <c r="D76" s="240"/>
      <c r="E76" s="229"/>
      <c r="F76" s="229"/>
      <c r="G76" s="241"/>
      <c r="H76" s="239"/>
    </row>
    <row r="77" spans="1:8" s="242" customFormat="1" ht="12">
      <c r="A77" s="239"/>
      <c r="B77" s="247"/>
      <c r="C77" s="239"/>
      <c r="D77" s="240"/>
      <c r="E77" s="229"/>
      <c r="F77" s="229"/>
      <c r="G77" s="241"/>
      <c r="H77" s="239"/>
    </row>
    <row r="78" spans="1:8" s="242" customFormat="1" ht="12">
      <c r="A78" s="239"/>
      <c r="B78" s="247"/>
      <c r="C78" s="239"/>
      <c r="D78" s="240"/>
      <c r="E78" s="229"/>
      <c r="F78" s="229"/>
      <c r="G78" s="241"/>
      <c r="H78" s="239"/>
    </row>
    <row r="79" spans="1:8" s="242" customFormat="1" ht="12">
      <c r="A79" s="239"/>
      <c r="B79" s="247"/>
      <c r="C79" s="239"/>
      <c r="D79" s="240"/>
      <c r="E79" s="229"/>
      <c r="F79" s="229"/>
      <c r="G79" s="241"/>
      <c r="H79" s="239"/>
    </row>
    <row r="80" spans="1:8" s="242" customFormat="1" ht="12">
      <c r="A80" s="239"/>
      <c r="B80" s="247"/>
      <c r="C80" s="239"/>
      <c r="D80" s="240"/>
      <c r="E80" s="229"/>
      <c r="F80" s="229"/>
      <c r="G80" s="241"/>
      <c r="H80" s="239"/>
    </row>
    <row r="81" spans="1:8" s="242" customFormat="1" ht="12">
      <c r="A81" s="239"/>
      <c r="B81" s="247"/>
      <c r="C81" s="239"/>
      <c r="D81" s="240"/>
      <c r="E81" s="229"/>
      <c r="F81" s="229"/>
      <c r="G81" s="241"/>
      <c r="H81" s="239"/>
    </row>
    <row r="82" spans="1:8" s="242" customFormat="1" ht="12">
      <c r="A82" s="239"/>
      <c r="B82" s="247"/>
      <c r="C82" s="239"/>
      <c r="D82" s="240"/>
      <c r="E82" s="229"/>
      <c r="F82" s="229"/>
      <c r="G82" s="241"/>
      <c r="H82" s="239"/>
    </row>
    <row r="83" spans="1:8" s="242" customFormat="1" ht="12">
      <c r="A83" s="239"/>
      <c r="B83" s="247"/>
      <c r="C83" s="239"/>
      <c r="D83" s="240"/>
      <c r="E83" s="229"/>
      <c r="F83" s="229"/>
      <c r="G83" s="241"/>
      <c r="H83" s="239"/>
    </row>
    <row r="84" spans="1:8" s="242" customFormat="1" ht="12">
      <c r="A84" s="239"/>
      <c r="B84" s="247"/>
      <c r="C84" s="239"/>
      <c r="D84" s="240"/>
      <c r="E84" s="229"/>
      <c r="F84" s="229"/>
      <c r="G84" s="241"/>
      <c r="H84" s="239"/>
    </row>
    <row r="85" spans="1:8" s="242" customFormat="1" ht="12">
      <c r="A85" s="239"/>
      <c r="B85" s="247"/>
      <c r="C85" s="239"/>
      <c r="D85" s="240"/>
      <c r="E85" s="229"/>
      <c r="F85" s="229"/>
      <c r="G85" s="241"/>
      <c r="H85" s="239"/>
    </row>
    <row r="86" spans="1:8" s="242" customFormat="1" ht="12">
      <c r="A86" s="239"/>
      <c r="B86" s="247"/>
      <c r="C86" s="239"/>
      <c r="D86" s="240"/>
      <c r="E86" s="229"/>
      <c r="F86" s="229"/>
      <c r="G86" s="241"/>
      <c r="H86" s="239"/>
    </row>
    <row r="87" spans="1:8" s="242" customFormat="1" ht="12">
      <c r="A87" s="239"/>
      <c r="B87" s="247"/>
      <c r="C87" s="239"/>
      <c r="D87" s="240"/>
      <c r="E87" s="229"/>
      <c r="F87" s="229"/>
      <c r="G87" s="241"/>
      <c r="H87" s="239"/>
    </row>
    <row r="88" spans="1:8" s="242" customFormat="1" ht="12">
      <c r="A88" s="239"/>
      <c r="B88" s="247"/>
      <c r="C88" s="239"/>
      <c r="D88" s="240"/>
      <c r="E88" s="229"/>
      <c r="F88" s="229"/>
      <c r="G88" s="241"/>
      <c r="H88" s="239"/>
    </row>
    <row r="89" spans="1:8" s="242" customFormat="1" ht="12">
      <c r="A89" s="239"/>
      <c r="B89" s="247"/>
      <c r="C89" s="239"/>
      <c r="D89" s="240"/>
      <c r="E89" s="229"/>
      <c r="F89" s="229"/>
      <c r="G89" s="241"/>
      <c r="H89" s="239"/>
    </row>
    <row r="90" spans="1:8" s="242" customFormat="1" ht="12">
      <c r="A90" s="239"/>
      <c r="B90" s="247"/>
      <c r="C90" s="239"/>
      <c r="D90" s="240"/>
      <c r="E90" s="229"/>
      <c r="F90" s="229"/>
      <c r="G90" s="241"/>
      <c r="H90" s="239"/>
    </row>
    <row r="91" spans="1:8" s="242" customFormat="1" ht="12">
      <c r="A91" s="239"/>
      <c r="B91" s="247"/>
      <c r="C91" s="239"/>
      <c r="D91" s="240"/>
      <c r="E91" s="229"/>
      <c r="F91" s="229"/>
      <c r="G91" s="241"/>
      <c r="H91" s="239"/>
    </row>
    <row r="92" spans="1:8" s="242" customFormat="1" ht="12">
      <c r="A92" s="239"/>
      <c r="B92" s="247"/>
      <c r="C92" s="239"/>
      <c r="D92" s="240"/>
      <c r="E92" s="229"/>
      <c r="F92" s="229"/>
      <c r="G92" s="241"/>
      <c r="H92" s="239"/>
    </row>
    <row r="93" spans="1:8" s="242" customFormat="1" ht="12">
      <c r="A93" s="239"/>
      <c r="B93" s="247"/>
      <c r="C93" s="239"/>
      <c r="D93" s="240"/>
      <c r="E93" s="229"/>
      <c r="F93" s="229"/>
      <c r="G93" s="241"/>
      <c r="H93" s="239"/>
    </row>
    <row r="94" spans="1:8" s="242" customFormat="1" ht="12">
      <c r="A94" s="239"/>
      <c r="B94" s="247"/>
      <c r="C94" s="239"/>
      <c r="D94" s="240"/>
      <c r="E94" s="229"/>
      <c r="F94" s="229"/>
      <c r="G94" s="241"/>
      <c r="H94" s="239"/>
    </row>
    <row r="95" spans="1:8" s="242" customFormat="1" ht="12">
      <c r="A95" s="239"/>
      <c r="B95" s="247"/>
      <c r="C95" s="239"/>
      <c r="D95" s="240"/>
      <c r="E95" s="229"/>
      <c r="F95" s="229"/>
      <c r="G95" s="241"/>
      <c r="H95" s="239"/>
    </row>
    <row r="96" spans="1:8" s="242" customFormat="1" ht="12">
      <c r="A96" s="239"/>
      <c r="B96" s="247"/>
      <c r="C96" s="239"/>
      <c r="D96" s="240"/>
      <c r="E96" s="229"/>
      <c r="F96" s="229"/>
      <c r="G96" s="241"/>
      <c r="H96" s="239"/>
    </row>
    <row r="97" spans="1:8" s="242" customFormat="1" ht="12">
      <c r="A97" s="239"/>
      <c r="B97" s="247"/>
      <c r="C97" s="239"/>
      <c r="D97" s="240"/>
      <c r="E97" s="229"/>
      <c r="F97" s="229"/>
      <c r="G97" s="241"/>
      <c r="H97" s="239"/>
    </row>
    <row r="98" spans="1:8" s="242" customFormat="1" ht="12">
      <c r="A98" s="239"/>
      <c r="B98" s="247"/>
      <c r="C98" s="239"/>
      <c r="D98" s="240"/>
      <c r="E98" s="229"/>
      <c r="F98" s="229"/>
      <c r="G98" s="241"/>
      <c r="H98" s="239"/>
    </row>
    <row r="99" spans="1:8" s="242" customFormat="1" ht="12">
      <c r="A99" s="239"/>
      <c r="B99" s="247"/>
      <c r="C99" s="239"/>
      <c r="D99" s="240"/>
      <c r="E99" s="229"/>
      <c r="F99" s="229"/>
      <c r="G99" s="241"/>
      <c r="H99" s="239"/>
    </row>
    <row r="100" spans="1:8" s="242" customFormat="1" ht="12">
      <c r="A100" s="239"/>
      <c r="B100" s="247"/>
      <c r="C100" s="239"/>
      <c r="D100" s="240"/>
      <c r="E100" s="229"/>
      <c r="F100" s="229"/>
      <c r="G100" s="241"/>
      <c r="H100" s="239"/>
    </row>
    <row r="101" spans="1:8" s="242" customFormat="1" ht="12">
      <c r="A101" s="239"/>
      <c r="B101" s="247"/>
      <c r="C101" s="239"/>
      <c r="D101" s="240"/>
      <c r="E101" s="229"/>
      <c r="F101" s="229"/>
      <c r="G101" s="241"/>
      <c r="H101" s="239"/>
    </row>
    <row r="102" spans="1:8" s="242" customFormat="1" ht="12">
      <c r="A102" s="239"/>
      <c r="B102" s="247"/>
      <c r="C102" s="239"/>
      <c r="D102" s="240"/>
      <c r="E102" s="229"/>
      <c r="F102" s="229"/>
      <c r="G102" s="241"/>
      <c r="H102" s="239"/>
    </row>
    <row r="103" spans="1:8" s="242" customFormat="1" ht="12">
      <c r="A103" s="239"/>
      <c r="B103" s="247"/>
      <c r="C103" s="239"/>
      <c r="D103" s="240"/>
      <c r="E103" s="229"/>
      <c r="F103" s="229"/>
      <c r="G103" s="241"/>
      <c r="H103" s="239"/>
    </row>
    <row r="104" spans="1:8" s="242" customFormat="1" ht="12">
      <c r="A104" s="239"/>
      <c r="B104" s="247"/>
      <c r="C104" s="239"/>
      <c r="D104" s="240"/>
      <c r="E104" s="229"/>
      <c r="F104" s="229"/>
      <c r="G104" s="241"/>
      <c r="H104" s="239"/>
    </row>
    <row r="105" spans="1:8" s="242" customFormat="1" ht="12">
      <c r="A105" s="239"/>
      <c r="B105" s="247"/>
      <c r="C105" s="239"/>
      <c r="D105" s="240"/>
      <c r="E105" s="229"/>
      <c r="F105" s="229"/>
      <c r="G105" s="241"/>
      <c r="H105" s="239"/>
    </row>
    <row r="106" spans="1:8" s="242" customFormat="1" ht="12">
      <c r="A106" s="239"/>
      <c r="B106" s="247"/>
      <c r="C106" s="239"/>
      <c r="D106" s="240"/>
      <c r="E106" s="229"/>
      <c r="F106" s="229"/>
      <c r="G106" s="241"/>
      <c r="H106" s="239"/>
    </row>
    <row r="107" spans="1:8" s="242" customFormat="1" ht="12">
      <c r="A107" s="239"/>
      <c r="B107" s="247"/>
      <c r="C107" s="239"/>
      <c r="D107" s="240"/>
      <c r="E107" s="229"/>
      <c r="F107" s="229"/>
      <c r="G107" s="241"/>
      <c r="H107" s="239"/>
    </row>
    <row r="108" spans="1:8" s="242" customFormat="1" ht="12">
      <c r="A108" s="239"/>
      <c r="B108" s="247"/>
      <c r="C108" s="239"/>
      <c r="D108" s="240"/>
      <c r="E108" s="229"/>
      <c r="F108" s="229"/>
      <c r="G108" s="241"/>
      <c r="H108" s="239"/>
    </row>
    <row r="109" spans="1:8" s="242" customFormat="1" ht="12">
      <c r="A109" s="239"/>
      <c r="B109" s="247"/>
      <c r="C109" s="239"/>
      <c r="D109" s="240"/>
      <c r="E109" s="229"/>
      <c r="F109" s="229"/>
      <c r="G109" s="241"/>
      <c r="H109" s="239"/>
    </row>
    <row r="110" spans="1:8" s="242" customFormat="1" ht="12">
      <c r="A110" s="239"/>
      <c r="B110" s="247"/>
      <c r="C110" s="239"/>
      <c r="D110" s="240"/>
      <c r="E110" s="229"/>
      <c r="F110" s="229"/>
      <c r="G110" s="241"/>
      <c r="H110" s="239"/>
    </row>
    <row r="111" spans="1:8" s="242" customFormat="1" ht="12">
      <c r="A111" s="239"/>
      <c r="B111" s="247"/>
      <c r="C111" s="239"/>
      <c r="D111" s="240"/>
      <c r="E111" s="229"/>
      <c r="F111" s="229"/>
      <c r="G111" s="241"/>
      <c r="H111" s="239"/>
    </row>
    <row r="112" spans="1:8" s="242" customFormat="1" ht="12">
      <c r="A112" s="239"/>
      <c r="B112" s="247"/>
      <c r="C112" s="239"/>
      <c r="D112" s="240"/>
      <c r="E112" s="229"/>
      <c r="F112" s="229"/>
      <c r="G112" s="241"/>
      <c r="H112" s="239"/>
    </row>
    <row r="113" spans="1:8" s="242" customFormat="1" ht="12">
      <c r="A113" s="239"/>
      <c r="B113" s="247"/>
      <c r="C113" s="239"/>
      <c r="D113" s="240"/>
      <c r="E113" s="229"/>
      <c r="F113" s="229"/>
      <c r="G113" s="241"/>
      <c r="H113" s="239"/>
    </row>
    <row r="114" spans="1:8" s="242" customFormat="1" ht="12">
      <c r="A114" s="239"/>
      <c r="B114" s="247"/>
      <c r="C114" s="239"/>
      <c r="D114" s="240"/>
      <c r="E114" s="229"/>
      <c r="F114" s="229"/>
      <c r="G114" s="241"/>
      <c r="H114" s="239"/>
    </row>
    <row r="115" spans="1:8" s="242" customFormat="1" ht="12">
      <c r="A115" s="239"/>
      <c r="B115" s="247"/>
      <c r="C115" s="239"/>
      <c r="D115" s="240"/>
      <c r="E115" s="229"/>
      <c r="F115" s="229"/>
      <c r="G115" s="241"/>
      <c r="H115" s="239"/>
    </row>
    <row r="116" spans="1:8" s="242" customFormat="1" ht="12">
      <c r="A116" s="239"/>
      <c r="B116" s="247"/>
      <c r="C116" s="239"/>
      <c r="D116" s="240"/>
      <c r="E116" s="229"/>
      <c r="F116" s="229"/>
      <c r="G116" s="241"/>
      <c r="H116" s="239"/>
    </row>
    <row r="117" spans="1:8" s="242" customFormat="1" ht="12">
      <c r="A117" s="239"/>
      <c r="B117" s="247"/>
      <c r="C117" s="239"/>
      <c r="D117" s="240"/>
      <c r="E117" s="229"/>
      <c r="F117" s="229"/>
      <c r="G117" s="241"/>
      <c r="H117" s="239"/>
    </row>
    <row r="118" spans="1:8" s="242" customFormat="1" ht="12">
      <c r="A118" s="239"/>
      <c r="B118" s="247"/>
      <c r="C118" s="239"/>
      <c r="D118" s="240"/>
      <c r="E118" s="229"/>
      <c r="F118" s="229"/>
      <c r="G118" s="241"/>
      <c r="H118" s="239"/>
    </row>
    <row r="119" spans="1:8" s="242" customFormat="1" ht="12">
      <c r="A119" s="239"/>
      <c r="B119" s="247"/>
      <c r="C119" s="239"/>
      <c r="D119" s="240"/>
      <c r="E119" s="229"/>
      <c r="F119" s="229"/>
      <c r="G119" s="241"/>
      <c r="H119" s="239"/>
    </row>
    <row r="120" spans="1:8" s="242" customFormat="1" ht="12">
      <c r="A120" s="239"/>
      <c r="B120" s="247"/>
      <c r="C120" s="239"/>
      <c r="D120" s="240"/>
      <c r="E120" s="229"/>
      <c r="F120" s="229"/>
      <c r="G120" s="241"/>
      <c r="H120" s="239"/>
    </row>
    <row r="121" spans="1:8" s="242" customFormat="1" ht="12">
      <c r="A121" s="239"/>
      <c r="B121" s="247"/>
      <c r="C121" s="239"/>
      <c r="D121" s="240"/>
      <c r="E121" s="229"/>
      <c r="F121" s="229"/>
      <c r="G121" s="241"/>
      <c r="H121" s="239"/>
    </row>
    <row r="122" spans="1:8" s="242" customFormat="1" ht="12">
      <c r="A122" s="239"/>
      <c r="B122" s="247"/>
      <c r="C122" s="239"/>
      <c r="D122" s="240"/>
      <c r="E122" s="229"/>
      <c r="F122" s="229"/>
      <c r="G122" s="241"/>
      <c r="H122" s="239"/>
    </row>
    <row r="123" spans="1:8" s="242" customFormat="1" ht="12">
      <c r="A123" s="239"/>
      <c r="B123" s="247"/>
      <c r="C123" s="239"/>
      <c r="D123" s="240"/>
      <c r="E123" s="229"/>
      <c r="F123" s="229"/>
      <c r="G123" s="241"/>
      <c r="H123" s="239"/>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worksheet>
</file>

<file path=xl/worksheets/sheet3.xml><?xml version="1.0" encoding="utf-8"?>
<worksheet xmlns="http://schemas.openxmlformats.org/spreadsheetml/2006/main" xmlns:r="http://schemas.openxmlformats.org/officeDocument/2006/relationships">
  <sheetPr codeName="List22"/>
  <dimension ref="A1:IV123"/>
  <sheetViews>
    <sheetView view="pageBreakPreview" zoomScale="120" zoomScaleSheetLayoutView="120" workbookViewId="0" topLeftCell="A1">
      <selection activeCell="F22" sqref="F22"/>
    </sheetView>
  </sheetViews>
  <sheetFormatPr defaultColWidth="9.00390625" defaultRowHeight="12.75"/>
  <cols>
    <col min="1" max="1" width="5.625" style="77" customWidth="1"/>
    <col min="2" max="2" width="44.75390625" style="107" customWidth="1"/>
    <col min="3" max="3" width="6.25390625" style="77" customWidth="1"/>
    <col min="4" max="4" width="7.625" style="108" customWidth="1"/>
    <col min="5" max="5" width="3.00390625" style="109" customWidth="1"/>
    <col min="6" max="6" width="20.00390625" style="109" customWidth="1"/>
    <col min="7" max="7" width="20.375" style="89" customWidth="1"/>
    <col min="8" max="8" width="19.375" style="77" customWidth="1"/>
    <col min="9" max="9" width="11.00390625" style="120" customWidth="1"/>
    <col min="10" max="10" width="10.125" style="120" customWidth="1"/>
    <col min="11" max="11" width="9.125" style="120" customWidth="1"/>
    <col min="12" max="12" width="16.75390625" style="120" customWidth="1"/>
    <col min="13" max="13" width="9.875" style="120" customWidth="1"/>
    <col min="14" max="14" width="2.625" style="120" bestFit="1" customWidth="1"/>
    <col min="15" max="15" width="9.125" style="120" customWidth="1"/>
    <col min="16" max="16" width="9.00390625" style="120" customWidth="1"/>
    <col min="17" max="16384" width="9.125" style="120" customWidth="1"/>
  </cols>
  <sheetData>
    <row r="1" spans="1:15" s="121" customFormat="1" ht="18">
      <c r="A1" s="103" t="str">
        <f>+OSNOVA!A2</f>
        <v>POPIS DEL</v>
      </c>
      <c r="D1" s="104"/>
      <c r="E1" s="105"/>
      <c r="F1" s="106"/>
      <c r="G1" s="106"/>
      <c r="H1" s="88"/>
      <c r="I1" s="143"/>
      <c r="J1" s="143"/>
      <c r="L1" s="106"/>
      <c r="M1" s="106"/>
      <c r="N1" s="87"/>
      <c r="O1" s="76"/>
    </row>
    <row r="2" spans="1:15" s="121" customFormat="1" ht="18">
      <c r="A2" s="103"/>
      <c r="B2" s="103"/>
      <c r="D2" s="104"/>
      <c r="E2" s="105"/>
      <c r="F2" s="106"/>
      <c r="G2" s="106"/>
      <c r="H2" s="88"/>
      <c r="I2" s="143"/>
      <c r="J2" s="143"/>
      <c r="L2" s="106"/>
      <c r="M2" s="106"/>
      <c r="N2" s="87"/>
      <c r="O2" s="76"/>
    </row>
    <row r="3" spans="1:15" s="121" customFormat="1" ht="18">
      <c r="A3" s="103" t="str">
        <f>+OZN</f>
        <v>  3/1</v>
      </c>
      <c r="B3" s="103" t="str">
        <f>+DEL</f>
        <v>Načrt površin za kolesarje in pešce</v>
      </c>
      <c r="D3" s="104"/>
      <c r="E3" s="105"/>
      <c r="F3" s="106"/>
      <c r="G3" s="106"/>
      <c r="H3" s="88"/>
      <c r="I3" s="143"/>
      <c r="J3" s="143"/>
      <c r="L3" s="106"/>
      <c r="M3" s="106"/>
      <c r="N3" s="87"/>
      <c r="O3" s="76"/>
    </row>
    <row r="4" spans="1:15" s="121" customFormat="1" ht="18">
      <c r="A4" s="103"/>
      <c r="B4" s="102"/>
      <c r="C4" s="103"/>
      <c r="D4" s="104"/>
      <c r="E4" s="105"/>
      <c r="F4" s="106"/>
      <c r="G4" s="106"/>
      <c r="H4" s="88"/>
      <c r="I4" s="143"/>
      <c r="J4" s="143"/>
      <c r="L4" s="106"/>
      <c r="M4" s="106"/>
      <c r="N4" s="87"/>
      <c r="O4" s="76"/>
    </row>
    <row r="5" spans="1:15" s="178" customFormat="1" ht="19.5" thickBot="1">
      <c r="A5" s="215" t="str">
        <f>+OSNOVA!E32</f>
        <v>REKAPITULACIJA</v>
      </c>
      <c r="B5" s="215"/>
      <c r="C5" s="215"/>
      <c r="D5" s="215"/>
      <c r="E5" s="215"/>
      <c r="F5" s="215"/>
      <c r="G5" s="175"/>
      <c r="H5" s="176"/>
      <c r="I5" s="177"/>
      <c r="J5" s="177"/>
      <c r="L5" s="175"/>
      <c r="M5" s="175"/>
      <c r="N5" s="179"/>
      <c r="O5" s="180"/>
    </row>
    <row r="6" spans="1:15" s="121" customFormat="1" ht="18">
      <c r="A6" s="103"/>
      <c r="B6" s="102"/>
      <c r="C6" s="103"/>
      <c r="D6" s="104"/>
      <c r="E6" s="105"/>
      <c r="F6" s="106"/>
      <c r="G6" s="106"/>
      <c r="H6" s="88"/>
      <c r="I6" s="143"/>
      <c r="J6" s="143"/>
      <c r="L6" s="106"/>
      <c r="M6" s="106"/>
      <c r="N6" s="87"/>
      <c r="O6" s="76"/>
    </row>
    <row r="7" spans="1:9" s="193" customFormat="1" ht="12.75" customHeight="1">
      <c r="A7" s="194" t="s">
        <v>131</v>
      </c>
      <c r="B7" s="195"/>
      <c r="C7" s="194"/>
      <c r="D7" s="194"/>
      <c r="E7" s="194"/>
      <c r="F7" s="194"/>
      <c r="G7" s="191"/>
      <c r="H7" s="86"/>
      <c r="I7" s="82"/>
    </row>
    <row r="8" spans="1:16" s="153" customFormat="1" ht="12.75">
      <c r="A8" s="284"/>
      <c r="B8" s="285"/>
      <c r="C8" s="286"/>
      <c r="D8" s="287"/>
      <c r="E8" s="288"/>
      <c r="F8" s="288"/>
      <c r="G8" s="289"/>
      <c r="H8" s="290"/>
      <c r="M8" s="291"/>
      <c r="O8" s="292"/>
      <c r="P8" s="292"/>
    </row>
    <row r="9" spans="1:16" s="147" customFormat="1" ht="12.75">
      <c r="A9" s="202"/>
      <c r="B9" s="203"/>
      <c r="D9" s="204"/>
      <c r="E9" s="201"/>
      <c r="F9" s="201"/>
      <c r="G9" s="205"/>
      <c r="M9" s="193"/>
      <c r="O9" s="201"/>
      <c r="P9" s="201"/>
    </row>
    <row r="10" spans="1:8" s="123" customFormat="1" ht="15">
      <c r="A10" s="161"/>
      <c r="B10" s="112" t="str">
        <f>OSNOVA!$E$34</f>
        <v>Površine za kolesarje </v>
      </c>
      <c r="C10" s="97"/>
      <c r="D10" s="113"/>
      <c r="E10" s="97"/>
      <c r="F10" s="352"/>
      <c r="G10" s="98"/>
      <c r="H10" s="97"/>
    </row>
    <row r="11" spans="1:8" s="123" customFormat="1" ht="15">
      <c r="A11" s="161"/>
      <c r="B11" s="112"/>
      <c r="C11" s="97"/>
      <c r="D11" s="113"/>
      <c r="E11" s="97"/>
      <c r="F11" s="352"/>
      <c r="G11" s="98"/>
      <c r="H11" s="97"/>
    </row>
    <row r="12" spans="1:256" s="123" customFormat="1" ht="15">
      <c r="A12" s="152"/>
      <c r="B12" s="112" t="s">
        <v>235</v>
      </c>
      <c r="C12" s="152"/>
      <c r="D12" s="152"/>
      <c r="E12" s="152"/>
      <c r="F12" s="3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c r="IR12" s="152"/>
      <c r="IS12" s="152"/>
      <c r="IT12" s="152"/>
      <c r="IU12" s="152"/>
      <c r="IV12" s="152"/>
    </row>
    <row r="13" spans="1:8" s="193" customFormat="1" ht="12.75">
      <c r="A13" s="337"/>
      <c r="B13" s="338"/>
      <c r="C13" s="339"/>
      <c r="D13" s="340"/>
      <c r="E13" s="336"/>
      <c r="F13" s="341"/>
      <c r="G13" s="191"/>
      <c r="H13" s="207"/>
    </row>
    <row r="14" spans="1:8" s="123" customFormat="1" ht="15">
      <c r="A14" s="126"/>
      <c r="B14" s="96"/>
      <c r="C14" s="97"/>
      <c r="D14" s="113" t="s">
        <v>187</v>
      </c>
      <c r="E14" s="97"/>
      <c r="F14" s="352"/>
      <c r="G14" s="98"/>
      <c r="H14" s="99"/>
    </row>
    <row r="15" spans="1:8" s="123" customFormat="1" ht="15">
      <c r="A15" s="161"/>
      <c r="B15" s="112"/>
      <c r="C15" s="97"/>
      <c r="D15" s="113"/>
      <c r="E15" s="97"/>
      <c r="F15" s="352"/>
      <c r="G15" s="98"/>
      <c r="H15" s="97"/>
    </row>
    <row r="16" spans="1:8" s="193" customFormat="1" ht="17.25" customHeight="1">
      <c r="A16" s="161"/>
      <c r="B16" s="112" t="s">
        <v>188</v>
      </c>
      <c r="C16" s="97"/>
      <c r="D16" s="113"/>
      <c r="E16" s="208"/>
      <c r="F16" s="352"/>
      <c r="G16" s="191"/>
      <c r="H16" s="207"/>
    </row>
    <row r="17" spans="1:8" s="193" customFormat="1" ht="17.25" customHeight="1">
      <c r="A17" s="335"/>
      <c r="B17" s="335"/>
      <c r="C17" s="335"/>
      <c r="D17" s="335"/>
      <c r="E17" s="336"/>
      <c r="F17" s="353"/>
      <c r="G17" s="191"/>
      <c r="H17" s="207"/>
    </row>
    <row r="18" spans="1:8" s="123" customFormat="1" ht="15">
      <c r="A18" s="342"/>
      <c r="B18" s="343"/>
      <c r="C18" s="344"/>
      <c r="D18" s="345" t="s">
        <v>6</v>
      </c>
      <c r="E18" s="344"/>
      <c r="F18" s="354"/>
      <c r="G18" s="98"/>
      <c r="H18" s="99"/>
    </row>
    <row r="19" spans="1:8" s="82" customFormat="1" ht="12">
      <c r="A19" s="86"/>
      <c r="B19" s="222"/>
      <c r="C19" s="86"/>
      <c r="D19" s="100"/>
      <c r="E19" s="194"/>
      <c r="F19" s="355"/>
      <c r="G19" s="223"/>
      <c r="H19" s="86"/>
    </row>
    <row r="20" spans="1:8" s="123" customFormat="1" ht="15">
      <c r="A20" s="126"/>
      <c r="B20" s="96"/>
      <c r="C20" s="142">
        <f>+DDV</f>
        <v>0.22</v>
      </c>
      <c r="D20" s="113" t="s">
        <v>109</v>
      </c>
      <c r="E20" s="97"/>
      <c r="F20" s="352"/>
      <c r="G20" s="98"/>
      <c r="H20" s="99"/>
    </row>
    <row r="21" spans="1:8" s="123" customFormat="1" ht="15.75" thickBot="1">
      <c r="A21" s="125"/>
      <c r="B21" s="116"/>
      <c r="C21" s="115"/>
      <c r="D21" s="117"/>
      <c r="E21" s="115"/>
      <c r="F21" s="356"/>
      <c r="G21" s="98"/>
      <c r="H21" s="97"/>
    </row>
    <row r="22" spans="1:16" s="82" customFormat="1" ht="12.75" thickTop="1">
      <c r="A22" s="216"/>
      <c r="B22" s="217"/>
      <c r="C22" s="218"/>
      <c r="D22" s="219"/>
      <c r="E22" s="219"/>
      <c r="F22" s="220"/>
      <c r="G22" s="221"/>
      <c r="H22" s="86"/>
      <c r="P22" s="81"/>
    </row>
    <row r="23" spans="1:8" s="123" customFormat="1" ht="15">
      <c r="A23" s="126"/>
      <c r="B23" s="96"/>
      <c r="C23" s="97"/>
      <c r="D23" s="113" t="s">
        <v>110</v>
      </c>
      <c r="E23" s="97"/>
      <c r="F23" s="352"/>
      <c r="G23" s="98"/>
      <c r="H23" s="99"/>
    </row>
    <row r="24" spans="1:8" s="82" customFormat="1" ht="12">
      <c r="A24" s="86"/>
      <c r="B24" s="224"/>
      <c r="C24" s="86"/>
      <c r="D24" s="100"/>
      <c r="E24" s="194"/>
      <c r="F24" s="355"/>
      <c r="G24" s="223"/>
      <c r="H24" s="86"/>
    </row>
    <row r="25" spans="1:8" s="78" customFormat="1" ht="12">
      <c r="A25" s="83"/>
      <c r="B25" s="84"/>
      <c r="C25" s="83"/>
      <c r="D25" s="85"/>
      <c r="E25" s="91"/>
      <c r="F25" s="91"/>
      <c r="G25" s="90"/>
      <c r="H25" s="83"/>
    </row>
    <row r="26" spans="1:8" s="78" customFormat="1" ht="12">
      <c r="A26" s="83"/>
      <c r="B26" s="84"/>
      <c r="C26" s="83"/>
      <c r="D26" s="85"/>
      <c r="E26" s="91"/>
      <c r="F26" s="91"/>
      <c r="G26" s="90" t="s">
        <v>236</v>
      </c>
      <c r="H26" s="83"/>
    </row>
    <row r="27" spans="1:8" s="78" customFormat="1" ht="12">
      <c r="A27" s="83"/>
      <c r="B27" s="84"/>
      <c r="C27" s="83"/>
      <c r="D27" s="85"/>
      <c r="E27" s="91"/>
      <c r="F27" s="91"/>
      <c r="G27" s="90"/>
      <c r="H27" s="83"/>
    </row>
    <row r="28" spans="1:8" s="78" customFormat="1" ht="12">
      <c r="A28" s="83"/>
      <c r="B28" s="84"/>
      <c r="C28" s="83"/>
      <c r="D28" s="85"/>
      <c r="E28" s="91"/>
      <c r="F28" s="91"/>
      <c r="G28" s="90"/>
      <c r="H28" s="83"/>
    </row>
    <row r="29" spans="1:8" s="78" customFormat="1" ht="12">
      <c r="A29" s="83"/>
      <c r="B29" s="84"/>
      <c r="C29" s="83"/>
      <c r="D29" s="85"/>
      <c r="E29" s="91"/>
      <c r="F29" s="91"/>
      <c r="G29" s="90"/>
      <c r="H29" s="83"/>
    </row>
    <row r="30" spans="1:8" s="78" customFormat="1" ht="12">
      <c r="A30" s="83"/>
      <c r="B30" s="84"/>
      <c r="C30" s="83"/>
      <c r="D30" s="85"/>
      <c r="E30" s="91"/>
      <c r="F30" s="91"/>
      <c r="G30" s="90"/>
      <c r="H30" s="83"/>
    </row>
    <row r="31" spans="1:8" s="78" customFormat="1" ht="12">
      <c r="A31" s="83"/>
      <c r="B31" s="84"/>
      <c r="C31" s="83"/>
      <c r="D31" s="85"/>
      <c r="E31" s="91"/>
      <c r="F31" s="91"/>
      <c r="G31" s="90"/>
      <c r="H31" s="83"/>
    </row>
    <row r="32" spans="1:8" s="78" customFormat="1" ht="12">
      <c r="A32" s="83"/>
      <c r="B32" s="84"/>
      <c r="C32" s="83"/>
      <c r="D32" s="85"/>
      <c r="E32" s="91"/>
      <c r="F32" s="91"/>
      <c r="G32" s="90"/>
      <c r="H32" s="83"/>
    </row>
    <row r="33" spans="1:8" s="78" customFormat="1" ht="12">
      <c r="A33" s="83"/>
      <c r="B33" s="84"/>
      <c r="C33" s="83"/>
      <c r="D33" s="85"/>
      <c r="E33" s="91"/>
      <c r="F33" s="91"/>
      <c r="G33" s="90"/>
      <c r="H33" s="83"/>
    </row>
    <row r="34" spans="1:8" s="78" customFormat="1" ht="12">
      <c r="A34" s="83"/>
      <c r="B34" s="84"/>
      <c r="C34" s="83"/>
      <c r="D34" s="85"/>
      <c r="E34" s="91"/>
      <c r="F34" s="91"/>
      <c r="G34" s="90"/>
      <c r="H34" s="83"/>
    </row>
    <row r="35" spans="1:8" s="78" customFormat="1" ht="12">
      <c r="A35" s="83"/>
      <c r="B35" s="84"/>
      <c r="C35" s="83"/>
      <c r="D35" s="85"/>
      <c r="E35" s="91"/>
      <c r="F35" s="91"/>
      <c r="G35" s="90"/>
      <c r="H35" s="83"/>
    </row>
    <row r="36" spans="1:8" s="78" customFormat="1" ht="12">
      <c r="A36" s="83"/>
      <c r="B36" s="84"/>
      <c r="C36" s="83"/>
      <c r="D36" s="85"/>
      <c r="E36" s="91"/>
      <c r="F36" s="91"/>
      <c r="G36" s="90"/>
      <c r="H36" s="83"/>
    </row>
    <row r="37" spans="1:8" s="78" customFormat="1" ht="12">
      <c r="A37" s="83"/>
      <c r="B37" s="84"/>
      <c r="C37" s="83"/>
      <c r="D37" s="85"/>
      <c r="E37" s="91"/>
      <c r="F37" s="91"/>
      <c r="G37" s="90"/>
      <c r="H37" s="83"/>
    </row>
    <row r="38" spans="1:8" s="78" customFormat="1" ht="12">
      <c r="A38" s="83"/>
      <c r="B38" s="84"/>
      <c r="C38" s="83"/>
      <c r="D38" s="85"/>
      <c r="E38" s="91"/>
      <c r="F38" s="91"/>
      <c r="G38" s="90"/>
      <c r="H38" s="83"/>
    </row>
    <row r="39" spans="1:8" s="78" customFormat="1" ht="12">
      <c r="A39" s="83"/>
      <c r="B39" s="84"/>
      <c r="C39" s="83"/>
      <c r="D39" s="85"/>
      <c r="E39" s="91"/>
      <c r="F39" s="91"/>
      <c r="G39" s="90"/>
      <c r="H39" s="83"/>
    </row>
    <row r="40" spans="1:8" s="78" customFormat="1" ht="12">
      <c r="A40" s="83"/>
      <c r="B40" s="84"/>
      <c r="C40" s="83"/>
      <c r="D40" s="85"/>
      <c r="E40" s="91"/>
      <c r="F40" s="91"/>
      <c r="G40" s="90"/>
      <c r="H40" s="83"/>
    </row>
    <row r="41" spans="1:8" s="78" customFormat="1" ht="12">
      <c r="A41" s="83"/>
      <c r="B41" s="84"/>
      <c r="C41" s="83"/>
      <c r="D41" s="85"/>
      <c r="E41" s="91"/>
      <c r="F41" s="91"/>
      <c r="G41" s="90"/>
      <c r="H41" s="83"/>
    </row>
    <row r="42" spans="1:8" s="78" customFormat="1" ht="12">
      <c r="A42" s="83"/>
      <c r="B42" s="84"/>
      <c r="C42" s="83"/>
      <c r="D42" s="85"/>
      <c r="E42" s="91"/>
      <c r="F42" s="91"/>
      <c r="G42" s="90"/>
      <c r="H42" s="83"/>
    </row>
    <row r="43" spans="1:8" s="78" customFormat="1" ht="12">
      <c r="A43" s="83"/>
      <c r="B43" s="84"/>
      <c r="C43" s="83"/>
      <c r="D43" s="85"/>
      <c r="E43" s="91"/>
      <c r="F43" s="91"/>
      <c r="G43" s="90"/>
      <c r="H43" s="83"/>
    </row>
    <row r="44" spans="1:8" s="78" customFormat="1" ht="12">
      <c r="A44" s="83"/>
      <c r="B44" s="84"/>
      <c r="C44" s="83"/>
      <c r="D44" s="85"/>
      <c r="E44" s="91"/>
      <c r="F44" s="91"/>
      <c r="G44" s="90"/>
      <c r="H44" s="83"/>
    </row>
    <row r="45" spans="1:8" s="78" customFormat="1" ht="12">
      <c r="A45" s="83"/>
      <c r="B45" s="84"/>
      <c r="C45" s="83"/>
      <c r="D45" s="85"/>
      <c r="E45" s="91"/>
      <c r="F45" s="91"/>
      <c r="G45" s="90"/>
      <c r="H45" s="83"/>
    </row>
    <row r="46" spans="1:8" s="78" customFormat="1" ht="12">
      <c r="A46" s="83"/>
      <c r="B46" s="84"/>
      <c r="C46" s="83"/>
      <c r="D46" s="85"/>
      <c r="E46" s="91"/>
      <c r="F46" s="91"/>
      <c r="G46" s="90"/>
      <c r="H46" s="83"/>
    </row>
    <row r="47" spans="1:8" s="78" customFormat="1" ht="12">
      <c r="A47" s="83"/>
      <c r="B47" s="84"/>
      <c r="C47" s="83"/>
      <c r="D47" s="85"/>
      <c r="E47" s="91"/>
      <c r="F47" s="91"/>
      <c r="G47" s="90"/>
      <c r="H47" s="83"/>
    </row>
    <row r="48" spans="1:8" s="78" customFormat="1" ht="12">
      <c r="A48" s="83"/>
      <c r="B48" s="84"/>
      <c r="C48" s="83"/>
      <c r="D48" s="85"/>
      <c r="E48" s="91"/>
      <c r="F48" s="91"/>
      <c r="G48" s="90"/>
      <c r="H48" s="83"/>
    </row>
    <row r="49" spans="1:8" s="78" customFormat="1" ht="12">
      <c r="A49" s="83"/>
      <c r="B49" s="84"/>
      <c r="C49" s="83"/>
      <c r="D49" s="85"/>
      <c r="E49" s="91"/>
      <c r="F49" s="91"/>
      <c r="G49" s="90"/>
      <c r="H49" s="83"/>
    </row>
    <row r="50" spans="1:8" s="78" customFormat="1" ht="12">
      <c r="A50" s="83"/>
      <c r="B50" s="84"/>
      <c r="C50" s="83"/>
      <c r="D50" s="85"/>
      <c r="E50" s="91"/>
      <c r="F50" s="91"/>
      <c r="G50" s="90"/>
      <c r="H50" s="83"/>
    </row>
    <row r="51" spans="1:8" s="78" customFormat="1" ht="12">
      <c r="A51" s="83"/>
      <c r="B51" s="84"/>
      <c r="C51" s="83"/>
      <c r="D51" s="85"/>
      <c r="E51" s="91"/>
      <c r="F51" s="91"/>
      <c r="G51" s="90"/>
      <c r="H51" s="83"/>
    </row>
    <row r="52" spans="1:8" s="78" customFormat="1" ht="12">
      <c r="A52" s="83"/>
      <c r="B52" s="84"/>
      <c r="C52" s="83"/>
      <c r="D52" s="85"/>
      <c r="E52" s="91"/>
      <c r="F52" s="91"/>
      <c r="G52" s="90"/>
      <c r="H52" s="83"/>
    </row>
    <row r="53" spans="1:8" s="78" customFormat="1" ht="12">
      <c r="A53" s="83"/>
      <c r="B53" s="84"/>
      <c r="C53" s="83"/>
      <c r="D53" s="85"/>
      <c r="E53" s="91"/>
      <c r="F53" s="91"/>
      <c r="G53" s="90"/>
      <c r="H53" s="83"/>
    </row>
    <row r="54" spans="1:8" s="78" customFormat="1" ht="12">
      <c r="A54" s="83"/>
      <c r="B54" s="84"/>
      <c r="C54" s="83"/>
      <c r="D54" s="85"/>
      <c r="E54" s="91"/>
      <c r="F54" s="91"/>
      <c r="G54" s="90"/>
      <c r="H54" s="83"/>
    </row>
    <row r="55" spans="1:8" s="78" customFormat="1" ht="12">
      <c r="A55" s="83"/>
      <c r="B55" s="84"/>
      <c r="C55" s="83"/>
      <c r="D55" s="85"/>
      <c r="E55" s="91"/>
      <c r="F55" s="91"/>
      <c r="G55" s="90"/>
      <c r="H55" s="83"/>
    </row>
    <row r="56" spans="1:8" s="78" customFormat="1" ht="12">
      <c r="A56" s="83"/>
      <c r="B56" s="84"/>
      <c r="C56" s="83"/>
      <c r="D56" s="85"/>
      <c r="E56" s="91"/>
      <c r="F56" s="91"/>
      <c r="G56" s="90"/>
      <c r="H56" s="83"/>
    </row>
    <row r="57" spans="1:8" s="78" customFormat="1" ht="12">
      <c r="A57" s="83"/>
      <c r="B57" s="84"/>
      <c r="C57" s="83"/>
      <c r="D57" s="85"/>
      <c r="E57" s="91"/>
      <c r="F57" s="91"/>
      <c r="G57" s="90"/>
      <c r="H57" s="83"/>
    </row>
    <row r="58" spans="1:8" s="78" customFormat="1" ht="12">
      <c r="A58" s="83"/>
      <c r="B58" s="84"/>
      <c r="C58" s="83"/>
      <c r="D58" s="85"/>
      <c r="E58" s="91"/>
      <c r="F58" s="91"/>
      <c r="G58" s="90"/>
      <c r="H58" s="83"/>
    </row>
    <row r="59" spans="1:8" s="78" customFormat="1" ht="12">
      <c r="A59" s="83"/>
      <c r="B59" s="84"/>
      <c r="C59" s="83"/>
      <c r="D59" s="85"/>
      <c r="E59" s="91"/>
      <c r="F59" s="91"/>
      <c r="G59" s="90"/>
      <c r="H59" s="83"/>
    </row>
    <row r="60" spans="1:8" s="78" customFormat="1" ht="12">
      <c r="A60" s="83"/>
      <c r="B60" s="84"/>
      <c r="C60" s="83"/>
      <c r="D60" s="85"/>
      <c r="E60" s="91"/>
      <c r="F60" s="91"/>
      <c r="G60" s="90"/>
      <c r="H60" s="83"/>
    </row>
    <row r="61" spans="1:8" s="78" customFormat="1" ht="12">
      <c r="A61" s="83"/>
      <c r="B61" s="84"/>
      <c r="C61" s="83"/>
      <c r="D61" s="85"/>
      <c r="E61" s="91"/>
      <c r="F61" s="91"/>
      <c r="G61" s="90"/>
      <c r="H61" s="83"/>
    </row>
    <row r="62" spans="1:8" s="78" customFormat="1" ht="12">
      <c r="A62" s="83"/>
      <c r="B62" s="84"/>
      <c r="C62" s="83"/>
      <c r="D62" s="85"/>
      <c r="E62" s="91"/>
      <c r="F62" s="91"/>
      <c r="G62" s="90"/>
      <c r="H62" s="83"/>
    </row>
    <row r="63" spans="1:8" s="78" customFormat="1" ht="12">
      <c r="A63" s="83"/>
      <c r="B63" s="84"/>
      <c r="C63" s="83"/>
      <c r="D63" s="85"/>
      <c r="E63" s="91"/>
      <c r="F63" s="91"/>
      <c r="G63" s="90"/>
      <c r="H63" s="83"/>
    </row>
    <row r="64" spans="1:8" s="78" customFormat="1" ht="12">
      <c r="A64" s="83"/>
      <c r="B64" s="84"/>
      <c r="C64" s="83"/>
      <c r="D64" s="85"/>
      <c r="E64" s="91"/>
      <c r="F64" s="91"/>
      <c r="G64" s="90"/>
      <c r="H64" s="83"/>
    </row>
    <row r="65" spans="1:8" s="78" customFormat="1" ht="12">
      <c r="A65" s="83"/>
      <c r="B65" s="84"/>
      <c r="C65" s="83"/>
      <c r="D65" s="85"/>
      <c r="E65" s="91"/>
      <c r="F65" s="91"/>
      <c r="G65" s="90"/>
      <c r="H65" s="83"/>
    </row>
    <row r="66" spans="1:8" s="78" customFormat="1" ht="12">
      <c r="A66" s="83"/>
      <c r="B66" s="84"/>
      <c r="C66" s="83"/>
      <c r="D66" s="85"/>
      <c r="E66" s="91"/>
      <c r="F66" s="91"/>
      <c r="G66" s="90"/>
      <c r="H66" s="83"/>
    </row>
    <row r="67" spans="1:8" s="78" customFormat="1" ht="12">
      <c r="A67" s="83"/>
      <c r="B67" s="84"/>
      <c r="C67" s="83"/>
      <c r="D67" s="85"/>
      <c r="E67" s="91"/>
      <c r="F67" s="91"/>
      <c r="G67" s="90"/>
      <c r="H67" s="83"/>
    </row>
    <row r="68" spans="1:8" s="78" customFormat="1" ht="12">
      <c r="A68" s="83"/>
      <c r="B68" s="84"/>
      <c r="C68" s="83"/>
      <c r="D68" s="85"/>
      <c r="E68" s="91"/>
      <c r="F68" s="91"/>
      <c r="G68" s="90"/>
      <c r="H68" s="83"/>
    </row>
    <row r="69" spans="1:8" s="78" customFormat="1" ht="12">
      <c r="A69" s="83"/>
      <c r="B69" s="84"/>
      <c r="C69" s="83"/>
      <c r="D69" s="85"/>
      <c r="E69" s="91"/>
      <c r="F69" s="91"/>
      <c r="G69" s="90"/>
      <c r="H69" s="83"/>
    </row>
    <row r="70" spans="1:8" s="78" customFormat="1" ht="12">
      <c r="A70" s="83"/>
      <c r="B70" s="84"/>
      <c r="C70" s="83"/>
      <c r="D70" s="85"/>
      <c r="E70" s="91"/>
      <c r="F70" s="91"/>
      <c r="G70" s="90"/>
      <c r="H70" s="83"/>
    </row>
    <row r="71" spans="1:8" s="78" customFormat="1" ht="12">
      <c r="A71" s="83"/>
      <c r="B71" s="84"/>
      <c r="C71" s="83"/>
      <c r="D71" s="85"/>
      <c r="E71" s="91"/>
      <c r="F71" s="91"/>
      <c r="G71" s="90"/>
      <c r="H71" s="83"/>
    </row>
    <row r="72" spans="1:8" s="78" customFormat="1" ht="12">
      <c r="A72" s="83"/>
      <c r="B72" s="84"/>
      <c r="C72" s="83"/>
      <c r="D72" s="85"/>
      <c r="E72" s="91"/>
      <c r="F72" s="91"/>
      <c r="G72" s="90"/>
      <c r="H72" s="83"/>
    </row>
    <row r="73" spans="1:8" s="78" customFormat="1" ht="12">
      <c r="A73" s="83"/>
      <c r="B73" s="84"/>
      <c r="C73" s="83"/>
      <c r="D73" s="85"/>
      <c r="E73" s="91"/>
      <c r="F73" s="91"/>
      <c r="G73" s="90"/>
      <c r="H73" s="83"/>
    </row>
    <row r="74" spans="1:8" s="78" customFormat="1" ht="12">
      <c r="A74" s="83"/>
      <c r="B74" s="84"/>
      <c r="C74" s="83"/>
      <c r="D74" s="85"/>
      <c r="E74" s="91"/>
      <c r="F74" s="91"/>
      <c r="G74" s="90"/>
      <c r="H74" s="83"/>
    </row>
    <row r="75" spans="1:8" s="78" customFormat="1" ht="12">
      <c r="A75" s="83"/>
      <c r="B75" s="84"/>
      <c r="C75" s="83"/>
      <c r="D75" s="85"/>
      <c r="E75" s="91"/>
      <c r="F75" s="91"/>
      <c r="G75" s="90"/>
      <c r="H75" s="83"/>
    </row>
    <row r="76" spans="1:8" s="78" customFormat="1" ht="12">
      <c r="A76" s="83"/>
      <c r="B76" s="84"/>
      <c r="C76" s="83"/>
      <c r="D76" s="85"/>
      <c r="E76" s="91"/>
      <c r="F76" s="91"/>
      <c r="G76" s="90"/>
      <c r="H76" s="83"/>
    </row>
    <row r="77" spans="1:8" s="78" customFormat="1" ht="12">
      <c r="A77" s="83"/>
      <c r="B77" s="84"/>
      <c r="C77" s="83"/>
      <c r="D77" s="85"/>
      <c r="E77" s="91"/>
      <c r="F77" s="91"/>
      <c r="G77" s="90"/>
      <c r="H77" s="83"/>
    </row>
    <row r="78" spans="1:8" s="78" customFormat="1" ht="12">
      <c r="A78" s="83"/>
      <c r="B78" s="84"/>
      <c r="C78" s="83"/>
      <c r="D78" s="85"/>
      <c r="E78" s="91"/>
      <c r="F78" s="91"/>
      <c r="G78" s="90"/>
      <c r="H78" s="83"/>
    </row>
    <row r="79" spans="1:8" s="78" customFormat="1" ht="12">
      <c r="A79" s="83"/>
      <c r="B79" s="84"/>
      <c r="C79" s="83"/>
      <c r="D79" s="85"/>
      <c r="E79" s="91"/>
      <c r="F79" s="91"/>
      <c r="G79" s="90"/>
      <c r="H79" s="83"/>
    </row>
    <row r="80" spans="1:8" s="78" customFormat="1" ht="12">
      <c r="A80" s="83"/>
      <c r="B80" s="84"/>
      <c r="C80" s="83"/>
      <c r="D80" s="85"/>
      <c r="E80" s="91"/>
      <c r="F80" s="91"/>
      <c r="G80" s="90"/>
      <c r="H80" s="83"/>
    </row>
    <row r="81" spans="1:8" s="78" customFormat="1" ht="12">
      <c r="A81" s="83"/>
      <c r="B81" s="84"/>
      <c r="C81" s="83"/>
      <c r="D81" s="85"/>
      <c r="E81" s="91"/>
      <c r="F81" s="91"/>
      <c r="G81" s="90"/>
      <c r="H81" s="83"/>
    </row>
    <row r="82" spans="1:8" s="78" customFormat="1" ht="12">
      <c r="A82" s="83"/>
      <c r="B82" s="84"/>
      <c r="C82" s="83"/>
      <c r="D82" s="85"/>
      <c r="E82" s="91"/>
      <c r="F82" s="91"/>
      <c r="G82" s="90"/>
      <c r="H82" s="83"/>
    </row>
    <row r="83" spans="1:8" s="78" customFormat="1" ht="12">
      <c r="A83" s="83"/>
      <c r="B83" s="84"/>
      <c r="C83" s="83"/>
      <c r="D83" s="85"/>
      <c r="E83" s="91"/>
      <c r="F83" s="91"/>
      <c r="G83" s="90"/>
      <c r="H83" s="83"/>
    </row>
    <row r="84" spans="1:8" s="78" customFormat="1" ht="12">
      <c r="A84" s="83"/>
      <c r="B84" s="84"/>
      <c r="C84" s="83"/>
      <c r="D84" s="85"/>
      <c r="E84" s="91"/>
      <c r="F84" s="91"/>
      <c r="G84" s="90"/>
      <c r="H84" s="83"/>
    </row>
    <row r="85" spans="1:8" s="78" customFormat="1" ht="12">
      <c r="A85" s="83"/>
      <c r="B85" s="84"/>
      <c r="C85" s="83"/>
      <c r="D85" s="85"/>
      <c r="E85" s="91"/>
      <c r="F85" s="91"/>
      <c r="G85" s="90"/>
      <c r="H85" s="83"/>
    </row>
    <row r="86" spans="1:8" s="78" customFormat="1" ht="12">
      <c r="A86" s="83"/>
      <c r="B86" s="84"/>
      <c r="C86" s="83"/>
      <c r="D86" s="85"/>
      <c r="E86" s="91"/>
      <c r="F86" s="91"/>
      <c r="G86" s="90"/>
      <c r="H86" s="83"/>
    </row>
    <row r="87" spans="1:8" s="78" customFormat="1" ht="12">
      <c r="A87" s="83"/>
      <c r="B87" s="84"/>
      <c r="C87" s="83"/>
      <c r="D87" s="85"/>
      <c r="E87" s="91"/>
      <c r="F87" s="91"/>
      <c r="G87" s="90"/>
      <c r="H87" s="83"/>
    </row>
    <row r="88" spans="1:8" s="78" customFormat="1" ht="12">
      <c r="A88" s="83"/>
      <c r="B88" s="84"/>
      <c r="C88" s="83"/>
      <c r="D88" s="85"/>
      <c r="E88" s="91"/>
      <c r="F88" s="91"/>
      <c r="G88" s="90"/>
      <c r="H88" s="83"/>
    </row>
    <row r="89" spans="1:8" s="78" customFormat="1" ht="12">
      <c r="A89" s="83"/>
      <c r="B89" s="84"/>
      <c r="C89" s="83"/>
      <c r="D89" s="85"/>
      <c r="E89" s="91"/>
      <c r="F89" s="91"/>
      <c r="G89" s="90"/>
      <c r="H89" s="83"/>
    </row>
    <row r="90" spans="1:8" s="78" customFormat="1" ht="12">
      <c r="A90" s="83"/>
      <c r="B90" s="84"/>
      <c r="C90" s="83"/>
      <c r="D90" s="85"/>
      <c r="E90" s="91"/>
      <c r="F90" s="91"/>
      <c r="G90" s="90"/>
      <c r="H90" s="83"/>
    </row>
    <row r="91" spans="1:8" s="78" customFormat="1" ht="12">
      <c r="A91" s="83"/>
      <c r="B91" s="84"/>
      <c r="C91" s="83"/>
      <c r="D91" s="85"/>
      <c r="E91" s="91"/>
      <c r="F91" s="91"/>
      <c r="G91" s="90"/>
      <c r="H91" s="83"/>
    </row>
    <row r="92" spans="1:8" s="78" customFormat="1" ht="12">
      <c r="A92" s="83"/>
      <c r="B92" s="84"/>
      <c r="C92" s="83"/>
      <c r="D92" s="85"/>
      <c r="E92" s="91"/>
      <c r="F92" s="91"/>
      <c r="G92" s="90"/>
      <c r="H92" s="83"/>
    </row>
    <row r="93" spans="1:8" s="78" customFormat="1" ht="12">
      <c r="A93" s="83"/>
      <c r="B93" s="84"/>
      <c r="C93" s="83"/>
      <c r="D93" s="85"/>
      <c r="E93" s="91"/>
      <c r="F93" s="91"/>
      <c r="G93" s="90"/>
      <c r="H93" s="83"/>
    </row>
    <row r="94" spans="1:8" s="78" customFormat="1" ht="12">
      <c r="A94" s="83"/>
      <c r="B94" s="84"/>
      <c r="C94" s="83"/>
      <c r="D94" s="85"/>
      <c r="E94" s="91"/>
      <c r="F94" s="91"/>
      <c r="G94" s="90"/>
      <c r="H94" s="83"/>
    </row>
    <row r="95" spans="1:8" s="78" customFormat="1" ht="12">
      <c r="A95" s="83"/>
      <c r="B95" s="84"/>
      <c r="C95" s="83"/>
      <c r="D95" s="85"/>
      <c r="E95" s="91"/>
      <c r="F95" s="91"/>
      <c r="G95" s="90"/>
      <c r="H95" s="83"/>
    </row>
    <row r="96" spans="1:8" s="78" customFormat="1" ht="12">
      <c r="A96" s="83"/>
      <c r="B96" s="84"/>
      <c r="C96" s="83"/>
      <c r="D96" s="85"/>
      <c r="E96" s="91"/>
      <c r="F96" s="91"/>
      <c r="G96" s="90"/>
      <c r="H96" s="83"/>
    </row>
    <row r="97" spans="1:8" s="78" customFormat="1" ht="12">
      <c r="A97" s="83"/>
      <c r="B97" s="84"/>
      <c r="C97" s="83"/>
      <c r="D97" s="85"/>
      <c r="E97" s="91"/>
      <c r="F97" s="91"/>
      <c r="G97" s="90"/>
      <c r="H97" s="83"/>
    </row>
    <row r="98" spans="1:8" s="78" customFormat="1" ht="12">
      <c r="A98" s="83"/>
      <c r="B98" s="84"/>
      <c r="C98" s="83"/>
      <c r="D98" s="85"/>
      <c r="E98" s="91"/>
      <c r="F98" s="91"/>
      <c r="G98" s="90"/>
      <c r="H98" s="83"/>
    </row>
    <row r="99" spans="1:8" s="78" customFormat="1" ht="12">
      <c r="A99" s="83"/>
      <c r="B99" s="84"/>
      <c r="C99" s="83"/>
      <c r="D99" s="85"/>
      <c r="E99" s="91"/>
      <c r="F99" s="91"/>
      <c r="G99" s="90"/>
      <c r="H99" s="83"/>
    </row>
    <row r="100" spans="1:8" s="78" customFormat="1" ht="12">
      <c r="A100" s="83"/>
      <c r="B100" s="84"/>
      <c r="C100" s="83"/>
      <c r="D100" s="85"/>
      <c r="E100" s="91"/>
      <c r="F100" s="91"/>
      <c r="G100" s="90"/>
      <c r="H100" s="83"/>
    </row>
    <row r="101" spans="1:8" s="78" customFormat="1" ht="12">
      <c r="A101" s="83"/>
      <c r="B101" s="84"/>
      <c r="C101" s="83"/>
      <c r="D101" s="85"/>
      <c r="E101" s="91"/>
      <c r="F101" s="91"/>
      <c r="G101" s="90"/>
      <c r="H101" s="83"/>
    </row>
    <row r="102" spans="1:8" s="78" customFormat="1" ht="12">
      <c r="A102" s="83"/>
      <c r="B102" s="84"/>
      <c r="C102" s="83"/>
      <c r="D102" s="85"/>
      <c r="E102" s="91"/>
      <c r="F102" s="91"/>
      <c r="G102" s="90"/>
      <c r="H102" s="83"/>
    </row>
    <row r="103" spans="1:8" s="78" customFormat="1" ht="12">
      <c r="A103" s="83"/>
      <c r="B103" s="84"/>
      <c r="C103" s="83"/>
      <c r="D103" s="85"/>
      <c r="E103" s="91"/>
      <c r="F103" s="91"/>
      <c r="G103" s="90"/>
      <c r="H103" s="83"/>
    </row>
    <row r="104" spans="1:8" s="78" customFormat="1" ht="12">
      <c r="A104" s="83"/>
      <c r="B104" s="84"/>
      <c r="C104" s="83"/>
      <c r="D104" s="85"/>
      <c r="E104" s="91"/>
      <c r="F104" s="91"/>
      <c r="G104" s="90"/>
      <c r="H104" s="83"/>
    </row>
    <row r="105" spans="1:8" s="78" customFormat="1" ht="12">
      <c r="A105" s="83"/>
      <c r="B105" s="84"/>
      <c r="C105" s="83"/>
      <c r="D105" s="85"/>
      <c r="E105" s="91"/>
      <c r="F105" s="91"/>
      <c r="G105" s="90"/>
      <c r="H105" s="83"/>
    </row>
    <row r="106" spans="1:8" s="78" customFormat="1" ht="12">
      <c r="A106" s="83"/>
      <c r="B106" s="84"/>
      <c r="C106" s="83"/>
      <c r="D106" s="85"/>
      <c r="E106" s="91"/>
      <c r="F106" s="91"/>
      <c r="G106" s="90"/>
      <c r="H106" s="83"/>
    </row>
    <row r="107" spans="1:8" s="78" customFormat="1" ht="12">
      <c r="A107" s="83"/>
      <c r="B107" s="84"/>
      <c r="C107" s="83"/>
      <c r="D107" s="85"/>
      <c r="E107" s="91"/>
      <c r="F107" s="91"/>
      <c r="G107" s="90"/>
      <c r="H107" s="83"/>
    </row>
    <row r="108" spans="1:8" s="78" customFormat="1" ht="12">
      <c r="A108" s="83"/>
      <c r="B108" s="84"/>
      <c r="C108" s="83"/>
      <c r="D108" s="85"/>
      <c r="E108" s="91"/>
      <c r="F108" s="91"/>
      <c r="G108" s="90"/>
      <c r="H108" s="83"/>
    </row>
    <row r="109" spans="1:8" s="78" customFormat="1" ht="12">
      <c r="A109" s="83"/>
      <c r="B109" s="84"/>
      <c r="C109" s="83"/>
      <c r="D109" s="85"/>
      <c r="E109" s="91"/>
      <c r="F109" s="91"/>
      <c r="G109" s="90"/>
      <c r="H109" s="83"/>
    </row>
    <row r="110" spans="1:8" s="78" customFormat="1" ht="12">
      <c r="A110" s="83"/>
      <c r="B110" s="84"/>
      <c r="C110" s="83"/>
      <c r="D110" s="85"/>
      <c r="E110" s="91"/>
      <c r="F110" s="91"/>
      <c r="G110" s="90"/>
      <c r="H110" s="83"/>
    </row>
    <row r="111" spans="1:8" s="78" customFormat="1" ht="12">
      <c r="A111" s="83"/>
      <c r="B111" s="84"/>
      <c r="C111" s="83"/>
      <c r="D111" s="85"/>
      <c r="E111" s="91"/>
      <c r="F111" s="91"/>
      <c r="G111" s="90"/>
      <c r="H111" s="83"/>
    </row>
    <row r="112" spans="1:8" s="78" customFormat="1" ht="12">
      <c r="A112" s="83"/>
      <c r="B112" s="84"/>
      <c r="C112" s="83"/>
      <c r="D112" s="85"/>
      <c r="E112" s="91"/>
      <c r="F112" s="91"/>
      <c r="G112" s="90"/>
      <c r="H112" s="83"/>
    </row>
    <row r="113" spans="1:8" s="78" customFormat="1" ht="12">
      <c r="A113" s="83"/>
      <c r="B113" s="84"/>
      <c r="C113" s="83"/>
      <c r="D113" s="85"/>
      <c r="E113" s="91"/>
      <c r="F113" s="91"/>
      <c r="G113" s="90"/>
      <c r="H113" s="83"/>
    </row>
    <row r="114" spans="1:8" s="78" customFormat="1" ht="12">
      <c r="A114" s="83"/>
      <c r="B114" s="84"/>
      <c r="C114" s="83"/>
      <c r="D114" s="85"/>
      <c r="E114" s="91"/>
      <c r="F114" s="91"/>
      <c r="G114" s="90"/>
      <c r="H114" s="83"/>
    </row>
    <row r="115" spans="1:8" s="78" customFormat="1" ht="12">
      <c r="A115" s="83"/>
      <c r="B115" s="84"/>
      <c r="C115" s="83"/>
      <c r="D115" s="85"/>
      <c r="E115" s="91"/>
      <c r="F115" s="91"/>
      <c r="G115" s="90"/>
      <c r="H115" s="83"/>
    </row>
    <row r="116" spans="1:8" s="78" customFormat="1" ht="12">
      <c r="A116" s="83"/>
      <c r="B116" s="84"/>
      <c r="C116" s="83"/>
      <c r="D116" s="85"/>
      <c r="E116" s="91"/>
      <c r="F116" s="91"/>
      <c r="G116" s="90"/>
      <c r="H116" s="83"/>
    </row>
    <row r="117" spans="1:8" s="78" customFormat="1" ht="12">
      <c r="A117" s="83"/>
      <c r="B117" s="84"/>
      <c r="C117" s="83"/>
      <c r="D117" s="85"/>
      <c r="E117" s="91"/>
      <c r="F117" s="91"/>
      <c r="G117" s="90"/>
      <c r="H117" s="83"/>
    </row>
    <row r="118" spans="1:8" s="78" customFormat="1" ht="12">
      <c r="A118" s="83"/>
      <c r="B118" s="84"/>
      <c r="C118" s="83"/>
      <c r="D118" s="85"/>
      <c r="E118" s="91"/>
      <c r="F118" s="91"/>
      <c r="G118" s="90"/>
      <c r="H118" s="83"/>
    </row>
    <row r="119" spans="1:8" s="78" customFormat="1" ht="12">
      <c r="A119" s="83"/>
      <c r="B119" s="84"/>
      <c r="C119" s="83"/>
      <c r="D119" s="85"/>
      <c r="E119" s="91"/>
      <c r="F119" s="91"/>
      <c r="G119" s="90"/>
      <c r="H119" s="83"/>
    </row>
    <row r="120" spans="1:8" s="78" customFormat="1" ht="12">
      <c r="A120" s="83"/>
      <c r="B120" s="84"/>
      <c r="C120" s="83"/>
      <c r="D120" s="85"/>
      <c r="E120" s="91"/>
      <c r="F120" s="91"/>
      <c r="G120" s="90"/>
      <c r="H120" s="83"/>
    </row>
    <row r="121" spans="1:8" s="78" customFormat="1" ht="12">
      <c r="A121" s="83"/>
      <c r="B121" s="84"/>
      <c r="C121" s="83"/>
      <c r="D121" s="85"/>
      <c r="E121" s="91"/>
      <c r="F121" s="91"/>
      <c r="G121" s="90"/>
      <c r="H121" s="83"/>
    </row>
    <row r="122" spans="1:8" s="78" customFormat="1" ht="12">
      <c r="A122" s="83"/>
      <c r="B122" s="84"/>
      <c r="C122" s="83"/>
      <c r="D122" s="85"/>
      <c r="E122" s="91"/>
      <c r="F122" s="91"/>
      <c r="G122" s="90"/>
      <c r="H122" s="83"/>
    </row>
    <row r="123" spans="1:8" s="78" customFormat="1" ht="12">
      <c r="A123" s="83"/>
      <c r="B123" s="84"/>
      <c r="C123" s="83"/>
      <c r="D123" s="85"/>
      <c r="E123" s="91"/>
      <c r="F123" s="91"/>
      <c r="G123" s="90"/>
      <c r="H123" s="83"/>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worksheet>
</file>

<file path=xl/worksheets/sheet4.xml><?xml version="1.0" encoding="utf-8"?>
<worksheet xmlns="http://schemas.openxmlformats.org/spreadsheetml/2006/main" xmlns:r="http://schemas.openxmlformats.org/officeDocument/2006/relationships">
  <sheetPr codeName="List23"/>
  <dimension ref="A1:G152"/>
  <sheetViews>
    <sheetView tabSelected="1" view="pageBreakPreview" zoomScaleSheetLayoutView="100" workbookViewId="0" topLeftCell="A45">
      <selection activeCell="A67" sqref="A67"/>
    </sheetView>
  </sheetViews>
  <sheetFormatPr defaultColWidth="9.00390625" defaultRowHeight="12.75"/>
  <cols>
    <col min="1" max="1" width="2.625" style="77" customWidth="1"/>
    <col min="2" max="2" width="4.375" style="77" customWidth="1"/>
    <col min="3" max="3" width="43.75390625" style="107" customWidth="1"/>
    <col min="4" max="4" width="6.25390625" style="77" customWidth="1"/>
    <col min="5" max="5" width="7.625" style="108" customWidth="1"/>
    <col min="6" max="6" width="9.625" style="109" customWidth="1"/>
    <col min="7" max="7" width="13.25390625" style="109" customWidth="1"/>
    <col min="8" max="16384" width="9.125" style="120" customWidth="1"/>
  </cols>
  <sheetData>
    <row r="1" spans="1:7" s="121" customFormat="1" ht="18">
      <c r="A1" s="103" t="str">
        <f>+OSNOVA!A2</f>
        <v>POPIS DEL</v>
      </c>
      <c r="C1" s="103"/>
      <c r="D1" s="104"/>
      <c r="E1" s="105"/>
      <c r="F1" s="106"/>
      <c r="G1" s="106"/>
    </row>
    <row r="2" spans="1:7" s="121" customFormat="1" ht="18">
      <c r="A2" s="103"/>
      <c r="B2" s="103"/>
      <c r="C2" s="103"/>
      <c r="D2" s="104"/>
      <c r="E2" s="105"/>
      <c r="F2" s="106"/>
      <c r="G2" s="106"/>
    </row>
    <row r="3" spans="1:7" s="121" customFormat="1" ht="18">
      <c r="A3" s="103" t="str">
        <f>+OZN</f>
        <v>  3/1</v>
      </c>
      <c r="C3" s="103" t="str">
        <f>OSNOVA!$E$34</f>
        <v>Površine za kolesarje </v>
      </c>
      <c r="D3" s="104"/>
      <c r="E3" s="105"/>
      <c r="F3" s="106"/>
      <c r="G3" s="106"/>
    </row>
    <row r="4" spans="1:7" s="178" customFormat="1" ht="18">
      <c r="A4" s="171"/>
      <c r="B4" s="172"/>
      <c r="C4" s="171"/>
      <c r="D4" s="173"/>
      <c r="E4" s="174"/>
      <c r="F4" s="175"/>
      <c r="G4" s="175"/>
    </row>
    <row r="5" spans="1:7" s="178" customFormat="1" ht="18">
      <c r="A5" s="171"/>
      <c r="B5" s="172"/>
      <c r="C5" s="171"/>
      <c r="D5" s="173"/>
      <c r="E5" s="174"/>
      <c r="F5" s="175"/>
      <c r="G5" s="175"/>
    </row>
    <row r="6" spans="1:7" ht="12.75" customHeight="1">
      <c r="A6" s="91" t="s">
        <v>132</v>
      </c>
      <c r="B6" s="91"/>
      <c r="C6" s="114"/>
      <c r="D6" s="91"/>
      <c r="E6" s="91"/>
      <c r="F6" s="91"/>
      <c r="G6" s="91"/>
    </row>
    <row r="7" spans="1:7" s="118" customFormat="1" ht="12.75">
      <c r="A7" s="92" t="s">
        <v>0</v>
      </c>
      <c r="B7" s="92"/>
      <c r="C7" s="127" t="s">
        <v>1</v>
      </c>
      <c r="D7" s="92" t="s">
        <v>2</v>
      </c>
      <c r="E7" s="93" t="s">
        <v>3</v>
      </c>
      <c r="F7" s="94" t="s">
        <v>4</v>
      </c>
      <c r="G7" s="94" t="s">
        <v>5</v>
      </c>
    </row>
    <row r="8" spans="3:7" ht="12.75">
      <c r="C8" s="128"/>
      <c r="E8" s="110"/>
      <c r="G8" s="111"/>
    </row>
    <row r="9" spans="1:7" s="186" customFormat="1" ht="16.5" thickBot="1">
      <c r="A9" s="181"/>
      <c r="B9" s="328" t="s">
        <v>114</v>
      </c>
      <c r="C9" s="182" t="s">
        <v>161</v>
      </c>
      <c r="D9" s="329"/>
      <c r="E9" s="330"/>
      <c r="F9" s="183"/>
      <c r="G9" s="184"/>
    </row>
    <row r="10" spans="1:7" ht="12.75">
      <c r="A10" s="164"/>
      <c r="B10" s="108"/>
      <c r="C10" s="128"/>
      <c r="E10" s="110"/>
      <c r="G10" s="111"/>
    </row>
    <row r="11" spans="1:7" s="78" customFormat="1" ht="25.5" customHeight="1">
      <c r="A11" s="165" t="s">
        <v>114</v>
      </c>
      <c r="B11" s="79">
        <v>1</v>
      </c>
      <c r="C11" s="331" t="s">
        <v>203</v>
      </c>
      <c r="D11" s="124" t="s">
        <v>10</v>
      </c>
      <c r="E11" s="323">
        <v>77</v>
      </c>
      <c r="F11" s="101">
        <f>IF(OSNOVA!$B$42=1,+#REF!*FRD*DF*(#REF!+1),"")</f>
      </c>
      <c r="G11" s="101"/>
    </row>
    <row r="12" spans="1:7" s="78" customFormat="1" ht="12">
      <c r="A12" s="310"/>
      <c r="B12" s="192"/>
      <c r="C12" s="331" t="s">
        <v>38</v>
      </c>
      <c r="D12" s="332"/>
      <c r="E12" s="321"/>
      <c r="F12" s="101"/>
      <c r="G12" s="101"/>
    </row>
    <row r="13" spans="1:7" s="82" customFormat="1" ht="24">
      <c r="A13" s="165" t="s">
        <v>114</v>
      </c>
      <c r="B13" s="79">
        <f>COUNT($B10:B$11)+1</f>
        <v>2</v>
      </c>
      <c r="C13" s="331" t="s">
        <v>196</v>
      </c>
      <c r="D13" s="124" t="s">
        <v>168</v>
      </c>
      <c r="E13" s="323">
        <v>540</v>
      </c>
      <c r="F13" s="101">
        <f>IF(OSNOVA!$B$42=1,+#REF!*FRD*DF*(#REF!+1),"")</f>
      </c>
      <c r="G13" s="101"/>
    </row>
    <row r="14" spans="1:7" s="78" customFormat="1" ht="12">
      <c r="A14" s="165"/>
      <c r="B14" s="162"/>
      <c r="C14" s="331"/>
      <c r="D14" s="124"/>
      <c r="E14" s="321"/>
      <c r="F14" s="101"/>
      <c r="G14" s="101"/>
    </row>
    <row r="15" spans="1:7" s="82" customFormat="1" ht="24">
      <c r="A15" s="165" t="s">
        <v>114</v>
      </c>
      <c r="B15" s="79">
        <f>COUNT($B$11:B14)+1</f>
        <v>3</v>
      </c>
      <c r="C15" s="331" t="s">
        <v>214</v>
      </c>
      <c r="D15" s="124" t="s">
        <v>102</v>
      </c>
      <c r="E15" s="323">
        <v>1</v>
      </c>
      <c r="F15" s="101">
        <f>IF(OSNOVA!$B$42=1,+#REF!*FRD*DF*(#REF!+1),"")</f>
      </c>
      <c r="G15" s="101"/>
    </row>
    <row r="16" spans="1:7" s="78" customFormat="1" ht="12">
      <c r="A16" s="165"/>
      <c r="B16" s="162"/>
      <c r="C16" s="331"/>
      <c r="D16" s="124"/>
      <c r="E16" s="321"/>
      <c r="F16" s="101"/>
      <c r="G16" s="101"/>
    </row>
    <row r="17" spans="1:7" s="82" customFormat="1" ht="12">
      <c r="A17" s="165" t="s">
        <v>114</v>
      </c>
      <c r="B17" s="79">
        <f>COUNT($B$11:B16)+1</f>
        <v>4</v>
      </c>
      <c r="C17" s="331" t="s">
        <v>162</v>
      </c>
      <c r="D17" s="124" t="s">
        <v>10</v>
      </c>
      <c r="E17" s="308">
        <v>28</v>
      </c>
      <c r="F17" s="101">
        <f>IF(OSNOVA!$B$42=1,+#REF!*FRD*DF*(#REF!+1),"")</f>
      </c>
      <c r="G17" s="101"/>
    </row>
    <row r="18" spans="1:7" s="82" customFormat="1" ht="12">
      <c r="A18" s="165"/>
      <c r="B18" s="79"/>
      <c r="C18" s="331"/>
      <c r="D18" s="332"/>
      <c r="E18" s="308"/>
      <c r="F18" s="101"/>
      <c r="G18" s="101"/>
    </row>
    <row r="19" spans="1:7" s="82" customFormat="1" ht="24">
      <c r="A19" s="165" t="s">
        <v>114</v>
      </c>
      <c r="B19" s="79">
        <f>COUNT($B$11:B18)+1</f>
        <v>5</v>
      </c>
      <c r="C19" s="331" t="s">
        <v>189</v>
      </c>
      <c r="D19" s="124" t="s">
        <v>168</v>
      </c>
      <c r="E19" s="323">
        <v>1781</v>
      </c>
      <c r="F19" s="101">
        <f>IF(OSNOVA!$B$42=1,+#REF!*FRD*DF*(#REF!+1),"")</f>
      </c>
      <c r="G19" s="101"/>
    </row>
    <row r="20" spans="1:7" s="82" customFormat="1" ht="12">
      <c r="A20" s="165"/>
      <c r="B20" s="79"/>
      <c r="C20" s="331"/>
      <c r="D20" s="124"/>
      <c r="E20" s="308"/>
      <c r="F20" s="101"/>
      <c r="G20" s="101"/>
    </row>
    <row r="21" spans="1:7" s="82" customFormat="1" ht="24">
      <c r="A21" s="165" t="s">
        <v>114</v>
      </c>
      <c r="B21" s="79">
        <f>COUNT($B$11:B20)+1</f>
        <v>6</v>
      </c>
      <c r="C21" s="331" t="s">
        <v>163</v>
      </c>
      <c r="D21" s="124" t="s">
        <v>10</v>
      </c>
      <c r="E21" s="323">
        <v>3</v>
      </c>
      <c r="F21" s="101">
        <f>IF(OSNOVA!$B$42=1,+#REF!*FRD*DF*(#REF!+1),"")</f>
      </c>
      <c r="G21" s="101"/>
    </row>
    <row r="22" spans="1:7" s="82" customFormat="1" ht="12.75">
      <c r="A22" s="165"/>
      <c r="B22" s="79"/>
      <c r="C22" s="331"/>
      <c r="D22" s="124"/>
      <c r="E22" s="323"/>
      <c r="F22" s="101"/>
      <c r="G22" s="101"/>
    </row>
    <row r="23" spans="1:7" s="78" customFormat="1" ht="14.25" customHeight="1">
      <c r="A23" s="165" t="s">
        <v>114</v>
      </c>
      <c r="B23" s="79">
        <f>COUNT($B$11:B22)+1</f>
        <v>7</v>
      </c>
      <c r="C23" s="331" t="s">
        <v>165</v>
      </c>
      <c r="D23" s="124" t="s">
        <v>151</v>
      </c>
      <c r="E23" s="308">
        <v>20</v>
      </c>
      <c r="F23" s="101">
        <f>IF(OSNOVA!$B$42=1,+#REF!*FRD*DF*(#REF!+1),"")</f>
      </c>
      <c r="G23" s="101"/>
    </row>
    <row r="24" spans="1:7" s="78" customFormat="1" ht="12">
      <c r="A24" s="167"/>
      <c r="B24" s="79"/>
      <c r="C24" s="331"/>
      <c r="D24" s="124"/>
      <c r="E24" s="308"/>
      <c r="F24" s="101"/>
      <c r="G24" s="101"/>
    </row>
    <row r="25" spans="1:7" s="78" customFormat="1" ht="25.5" customHeight="1">
      <c r="A25" s="165" t="s">
        <v>114</v>
      </c>
      <c r="B25" s="79">
        <f>COUNT($B$11:B23)+1</f>
        <v>8</v>
      </c>
      <c r="C25" s="331" t="s">
        <v>166</v>
      </c>
      <c r="D25" s="124" t="s">
        <v>168</v>
      </c>
      <c r="E25" s="308">
        <v>542</v>
      </c>
      <c r="F25" s="101">
        <f>IF(OSNOVA!$B$42=1,+#REF!*FRD*DF*(#REF!+1),"")</f>
      </c>
      <c r="G25" s="101"/>
    </row>
    <row r="26" spans="1:7" s="78" customFormat="1" ht="12">
      <c r="A26" s="165"/>
      <c r="B26" s="79"/>
      <c r="C26" s="331"/>
      <c r="D26" s="124"/>
      <c r="E26" s="308"/>
      <c r="F26" s="101"/>
      <c r="G26" s="101"/>
    </row>
    <row r="27" spans="1:7" s="78" customFormat="1" ht="25.5" customHeight="1">
      <c r="A27" s="165" t="s">
        <v>114</v>
      </c>
      <c r="B27" s="79">
        <f>COUNT($B$11:B25)+1</f>
        <v>9</v>
      </c>
      <c r="C27" s="331" t="s">
        <v>218</v>
      </c>
      <c r="D27" s="124" t="s">
        <v>10</v>
      </c>
      <c r="E27" s="308">
        <v>8</v>
      </c>
      <c r="F27" s="101">
        <f>IF(OSNOVA!$B$42=1,+#REF!*FRD*DF*(#REF!+1),"")</f>
      </c>
      <c r="G27" s="101"/>
    </row>
    <row r="28" spans="1:7" s="78" customFormat="1" ht="12">
      <c r="A28" s="165"/>
      <c r="B28" s="79"/>
      <c r="C28" s="331"/>
      <c r="D28" s="124"/>
      <c r="E28" s="308"/>
      <c r="F28" s="101"/>
      <c r="G28" s="101"/>
    </row>
    <row r="29" spans="1:7" s="78" customFormat="1" ht="15.75" customHeight="1">
      <c r="A29" s="165" t="s">
        <v>114</v>
      </c>
      <c r="B29" s="79">
        <f>COUNT($B$11:B27)+1</f>
        <v>10</v>
      </c>
      <c r="C29" s="331" t="s">
        <v>167</v>
      </c>
      <c r="D29" s="124" t="s">
        <v>151</v>
      </c>
      <c r="E29" s="308">
        <v>1050</v>
      </c>
      <c r="F29" s="101">
        <f>IF(OSNOVA!$B$42=1,+#REF!*FRD*DF*(#REF!+1),"")</f>
      </c>
      <c r="G29" s="101"/>
    </row>
    <row r="30" spans="1:7" s="78" customFormat="1" ht="12">
      <c r="A30" s="165"/>
      <c r="B30" s="79"/>
      <c r="C30" s="331"/>
      <c r="D30" s="124"/>
      <c r="E30" s="308"/>
      <c r="F30" s="101"/>
      <c r="G30" s="101"/>
    </row>
    <row r="31" spans="1:7" s="78" customFormat="1" ht="24.75" customHeight="1">
      <c r="A31" s="165" t="s">
        <v>114</v>
      </c>
      <c r="B31" s="79">
        <f>COUNT($B$11:B30)+1</f>
        <v>11</v>
      </c>
      <c r="C31" s="331" t="s">
        <v>227</v>
      </c>
      <c r="D31" s="124" t="s">
        <v>10</v>
      </c>
      <c r="E31" s="308">
        <v>1</v>
      </c>
      <c r="F31" s="101">
        <f>IF(OSNOVA!$B$42=1,+#REF!*FRD*DF*(#REF!+1),"")</f>
      </c>
      <c r="G31" s="101"/>
    </row>
    <row r="32" spans="1:7" s="78" customFormat="1" ht="12">
      <c r="A32" s="165"/>
      <c r="B32" s="79"/>
      <c r="C32" s="331"/>
      <c r="D32" s="124"/>
      <c r="E32" s="308"/>
      <c r="F32" s="101"/>
      <c r="G32" s="101"/>
    </row>
    <row r="33" spans="1:7" s="147" customFormat="1" ht="13.5" thickBot="1">
      <c r="A33" s="166"/>
      <c r="B33" s="163"/>
      <c r="C33" s="144" t="str">
        <f>CONCATENATE(B9," ",C9," - SKUPAJ:")</f>
        <v>I. PREDDELA - SKUPAJ:</v>
      </c>
      <c r="D33" s="144"/>
      <c r="E33" s="144"/>
      <c r="F33" s="145"/>
      <c r="G33" s="146"/>
    </row>
    <row r="34" spans="1:7" s="147" customFormat="1" ht="12.75">
      <c r="A34" s="311"/>
      <c r="B34" s="312"/>
      <c r="C34" s="272"/>
      <c r="D34" s="272"/>
      <c r="E34" s="272"/>
      <c r="F34" s="313"/>
      <c r="G34" s="314"/>
    </row>
    <row r="35" spans="1:7" s="186" customFormat="1" ht="16.5" thickBot="1">
      <c r="A35" s="181"/>
      <c r="B35" s="328" t="s">
        <v>153</v>
      </c>
      <c r="C35" s="182" t="s">
        <v>169</v>
      </c>
      <c r="D35" s="329"/>
      <c r="E35" s="330"/>
      <c r="F35" s="183"/>
      <c r="G35" s="184"/>
    </row>
    <row r="36" spans="1:7" s="82" customFormat="1" ht="12">
      <c r="A36" s="165"/>
      <c r="B36" s="79"/>
      <c r="C36" s="306"/>
      <c r="D36" s="307"/>
      <c r="E36" s="308"/>
      <c r="F36" s="101"/>
      <c r="G36" s="101"/>
    </row>
    <row r="37" spans="1:7" s="82" customFormat="1" ht="24">
      <c r="A37" s="165" t="s">
        <v>153</v>
      </c>
      <c r="B37" s="79">
        <v>1</v>
      </c>
      <c r="C37" s="331" t="s">
        <v>192</v>
      </c>
      <c r="D37" s="124" t="s">
        <v>147</v>
      </c>
      <c r="E37" s="308">
        <v>27</v>
      </c>
      <c r="F37" s="101">
        <f>IF(OSNOVA!$B$42=1,+#REF!*FRD*DF*(#REF!+1),"")</f>
      </c>
      <c r="G37" s="101"/>
    </row>
    <row r="38" spans="1:7" s="82" customFormat="1" ht="12">
      <c r="A38" s="165"/>
      <c r="B38" s="192"/>
      <c r="C38" s="331"/>
      <c r="D38" s="124"/>
      <c r="E38" s="321"/>
      <c r="F38" s="101"/>
      <c r="G38" s="101"/>
    </row>
    <row r="39" spans="1:7" s="82" customFormat="1" ht="24">
      <c r="A39" s="165" t="s">
        <v>153</v>
      </c>
      <c r="B39" s="79">
        <f>COUNT($B$37:B37)+1</f>
        <v>2</v>
      </c>
      <c r="C39" s="331" t="s">
        <v>171</v>
      </c>
      <c r="D39" s="124" t="s">
        <v>147</v>
      </c>
      <c r="E39" s="308">
        <v>76</v>
      </c>
      <c r="F39" s="101">
        <f>IF(OSNOVA!$B$42=1,+#REF!*FRD*DF*(#REF!+1),"")</f>
      </c>
      <c r="G39" s="101"/>
    </row>
    <row r="40" spans="1:7" s="82" customFormat="1" ht="12" customHeight="1">
      <c r="A40" s="165"/>
      <c r="B40" s="79"/>
      <c r="C40" s="331"/>
      <c r="D40" s="124"/>
      <c r="E40" s="321"/>
      <c r="F40" s="101"/>
      <c r="G40" s="101"/>
    </row>
    <row r="41" spans="1:7" s="82" customFormat="1" ht="36">
      <c r="A41" s="165" t="s">
        <v>153</v>
      </c>
      <c r="B41" s="79">
        <f>COUNT($B$37:B39)+1</f>
        <v>3</v>
      </c>
      <c r="C41" s="331" t="s">
        <v>201</v>
      </c>
      <c r="D41" s="124" t="s">
        <v>147</v>
      </c>
      <c r="E41" s="308">
        <v>26</v>
      </c>
      <c r="F41" s="101">
        <f>IF(OSNOVA!$B$42=1,+#REF!*FRD*DF*(#REF!+1),"")</f>
      </c>
      <c r="G41" s="101"/>
    </row>
    <row r="42" spans="1:7" s="78" customFormat="1" ht="12">
      <c r="A42" s="165"/>
      <c r="B42" s="79"/>
      <c r="C42" s="331"/>
      <c r="D42" s="124"/>
      <c r="E42" s="321"/>
      <c r="F42" s="101"/>
      <c r="G42" s="101"/>
    </row>
    <row r="43" spans="1:7" s="82" customFormat="1" ht="24">
      <c r="A43" s="165" t="s">
        <v>153</v>
      </c>
      <c r="B43" s="79">
        <f>COUNT($B$37:B42)+1</f>
        <v>4</v>
      </c>
      <c r="C43" s="331" t="s">
        <v>172</v>
      </c>
      <c r="D43" s="124" t="s">
        <v>147</v>
      </c>
      <c r="E43" s="308">
        <v>2</v>
      </c>
      <c r="F43" s="101">
        <f>IF(OSNOVA!$B$42=1,+#REF!*FRD*DF*(#REF!+1),"")</f>
      </c>
      <c r="G43" s="101"/>
    </row>
    <row r="44" spans="1:7" s="78" customFormat="1" ht="12">
      <c r="A44" s="165"/>
      <c r="B44" s="79"/>
      <c r="C44" s="331"/>
      <c r="D44" s="124"/>
      <c r="E44" s="321"/>
      <c r="F44" s="101"/>
      <c r="G44" s="101"/>
    </row>
    <row r="45" spans="1:7" s="82" customFormat="1" ht="24">
      <c r="A45" s="165" t="s">
        <v>153</v>
      </c>
      <c r="B45" s="79">
        <f>COUNT($B$37:B44)+1</f>
        <v>5</v>
      </c>
      <c r="C45" s="333" t="s">
        <v>170</v>
      </c>
      <c r="D45" s="124" t="s">
        <v>151</v>
      </c>
      <c r="E45" s="308">
        <v>32</v>
      </c>
      <c r="F45" s="101">
        <f>IF(OSNOVA!$B$42=1,+#REF!*FRD*DF*(#REF!+1),"")</f>
      </c>
      <c r="G45" s="101"/>
    </row>
    <row r="46" spans="1:7" s="82" customFormat="1" ht="12">
      <c r="A46" s="165"/>
      <c r="B46" s="79"/>
      <c r="C46" s="333"/>
      <c r="D46" s="124"/>
      <c r="E46" s="308"/>
      <c r="F46" s="101"/>
      <c r="G46" s="101"/>
    </row>
    <row r="47" spans="1:7" s="78" customFormat="1" ht="12">
      <c r="A47" s="165" t="s">
        <v>153</v>
      </c>
      <c r="B47" s="79">
        <f>COUNT($B$37:B46)+1</f>
        <v>6</v>
      </c>
      <c r="C47" s="331" t="s">
        <v>193</v>
      </c>
      <c r="D47" s="124" t="s">
        <v>147</v>
      </c>
      <c r="E47" s="308">
        <v>18</v>
      </c>
      <c r="F47" s="101">
        <f>IF(OSNOVA!$B$42=1,+#REF!*FRD*DF*(#REF!+1),"")</f>
      </c>
      <c r="G47" s="101"/>
    </row>
    <row r="48" spans="1:7" s="78" customFormat="1" ht="12">
      <c r="A48" s="165"/>
      <c r="B48" s="79"/>
      <c r="C48" s="331"/>
      <c r="D48" s="124"/>
      <c r="E48" s="321"/>
      <c r="F48" s="101"/>
      <c r="G48" s="101"/>
    </row>
    <row r="49" spans="1:7" s="78" customFormat="1" ht="24">
      <c r="A49" s="165" t="s">
        <v>153</v>
      </c>
      <c r="B49" s="79">
        <f>COUNT($B$37:B48)+1</f>
        <v>7</v>
      </c>
      <c r="C49" s="331" t="s">
        <v>173</v>
      </c>
      <c r="D49" s="124" t="s">
        <v>151</v>
      </c>
      <c r="E49" s="308">
        <v>446</v>
      </c>
      <c r="F49" s="101">
        <f>IF(OSNOVA!$B$42=1,+#REF!*FRD*DF*(#REF!+1),"")</f>
      </c>
      <c r="G49" s="101"/>
    </row>
    <row r="50" spans="1:7" s="78" customFormat="1" ht="12">
      <c r="A50" s="165"/>
      <c r="B50" s="79"/>
      <c r="C50" s="331"/>
      <c r="D50" s="124"/>
      <c r="E50" s="308"/>
      <c r="F50" s="101"/>
      <c r="G50" s="101"/>
    </row>
    <row r="51" spans="1:7" s="78" customFormat="1" ht="48">
      <c r="A51" s="165" t="s">
        <v>153</v>
      </c>
      <c r="B51" s="79">
        <f>COUNT($B$37:B50)+1</f>
        <v>8</v>
      </c>
      <c r="C51" s="331" t="s">
        <v>243</v>
      </c>
      <c r="D51" s="124" t="s">
        <v>147</v>
      </c>
      <c r="E51" s="308">
        <v>134</v>
      </c>
      <c r="F51" s="101">
        <f>IF(OSNOVA!$B$42=1,+#REF!*FRD*DF*(#REF!+1),"")</f>
      </c>
      <c r="G51" s="101"/>
    </row>
    <row r="52" spans="1:7" s="78" customFormat="1" ht="12">
      <c r="A52" s="165"/>
      <c r="B52" s="79"/>
      <c r="C52" s="331"/>
      <c r="D52" s="124"/>
      <c r="E52" s="308"/>
      <c r="F52" s="101"/>
      <c r="G52" s="101"/>
    </row>
    <row r="53" spans="1:7" s="82" customFormat="1" ht="27.75" customHeight="1">
      <c r="A53" s="165" t="s">
        <v>153</v>
      </c>
      <c r="B53" s="79">
        <f>COUNT($B$37:B52)+1</f>
        <v>9</v>
      </c>
      <c r="C53" s="331" t="s">
        <v>240</v>
      </c>
      <c r="D53" s="124" t="s">
        <v>147</v>
      </c>
      <c r="E53" s="308">
        <v>59</v>
      </c>
      <c r="F53" s="101">
        <f>IF(OSNOVA!$B$42=1,+#REF!*FRD*DF*(#REF!+1),"")</f>
      </c>
      <c r="G53" s="101"/>
    </row>
    <row r="54" spans="1:7" s="78" customFormat="1" ht="12">
      <c r="A54" s="165"/>
      <c r="B54" s="79"/>
      <c r="C54" s="331"/>
      <c r="D54" s="124"/>
      <c r="E54" s="308"/>
      <c r="F54" s="101"/>
      <c r="G54" s="101"/>
    </row>
    <row r="55" spans="1:7" s="82" customFormat="1" ht="28.5" customHeight="1">
      <c r="A55" s="165" t="s">
        <v>153</v>
      </c>
      <c r="B55" s="79">
        <f>COUNT($B$37:B54)+1</f>
        <v>10</v>
      </c>
      <c r="C55" s="331" t="s">
        <v>228</v>
      </c>
      <c r="D55" s="124" t="s">
        <v>151</v>
      </c>
      <c r="E55" s="308">
        <v>837</v>
      </c>
      <c r="F55" s="101">
        <f>IF(OSNOVA!$B$42=1,+#REF!*FRD*DF*(#REF!+1),"")</f>
      </c>
      <c r="G55" s="101"/>
    </row>
    <row r="56" spans="1:7" s="82" customFormat="1" ht="12">
      <c r="A56" s="165"/>
      <c r="B56" s="79"/>
      <c r="C56" s="331"/>
      <c r="D56" s="87"/>
      <c r="E56" s="321"/>
      <c r="F56" s="101"/>
      <c r="G56" s="101"/>
    </row>
    <row r="57" spans="1:7" s="78" customFormat="1" ht="12">
      <c r="A57" s="165" t="s">
        <v>153</v>
      </c>
      <c r="B57" s="79">
        <f>COUNT($B$37:B56)+1</f>
        <v>11</v>
      </c>
      <c r="C57" s="331" t="s">
        <v>191</v>
      </c>
      <c r="D57" s="124" t="s">
        <v>151</v>
      </c>
      <c r="E57" s="308">
        <v>837</v>
      </c>
      <c r="F57" s="101">
        <f>IF(OSNOVA!$B$42=1,+#REF!*FRD*DF*(#REF!+1),"")</f>
      </c>
      <c r="G57" s="101"/>
    </row>
    <row r="58" spans="1:7" s="78" customFormat="1" ht="12">
      <c r="A58" s="165"/>
      <c r="B58" s="79"/>
      <c r="C58" s="331"/>
      <c r="D58" s="87"/>
      <c r="E58" s="308"/>
      <c r="F58" s="309"/>
      <c r="G58" s="309"/>
    </row>
    <row r="59" spans="1:7" s="78" customFormat="1" ht="12">
      <c r="A59" s="165" t="s">
        <v>153</v>
      </c>
      <c r="B59" s="79">
        <f>COUNT($B$37:B58)+1</f>
        <v>12</v>
      </c>
      <c r="C59" s="331" t="s">
        <v>174</v>
      </c>
      <c r="D59" s="124" t="s">
        <v>147</v>
      </c>
      <c r="E59" s="308">
        <v>86</v>
      </c>
      <c r="F59" s="101">
        <f>IF(OSNOVA!$B$42=1,+#REF!*FRD*DF*(#REF!+1),"")</f>
      </c>
      <c r="G59" s="101"/>
    </row>
    <row r="60" spans="1:7" s="78" customFormat="1" ht="12">
      <c r="A60" s="165"/>
      <c r="B60" s="79"/>
      <c r="C60" s="331"/>
      <c r="D60" s="87"/>
      <c r="E60" s="308"/>
      <c r="F60" s="101"/>
      <c r="G60" s="101"/>
    </row>
    <row r="61" spans="1:7" s="82" customFormat="1" ht="15" customHeight="1">
      <c r="A61" s="165" t="s">
        <v>153</v>
      </c>
      <c r="B61" s="79">
        <f>COUNT($B$37:B60)+1</f>
        <v>13</v>
      </c>
      <c r="C61" s="331" t="s">
        <v>175</v>
      </c>
      <c r="D61" s="124" t="s">
        <v>147</v>
      </c>
      <c r="E61" s="308">
        <v>86</v>
      </c>
      <c r="F61" s="101">
        <f>IF(OSNOVA!$B$42=1,+#REF!*FRD*DF*(#REF!+1),"")</f>
      </c>
      <c r="G61" s="101"/>
    </row>
    <row r="62" spans="1:7" s="82" customFormat="1" ht="12">
      <c r="A62" s="165"/>
      <c r="B62" s="79"/>
      <c r="C62" s="331"/>
      <c r="D62" s="124"/>
      <c r="E62" s="346"/>
      <c r="F62" s="101"/>
      <c r="G62" s="101"/>
    </row>
    <row r="63" spans="1:7" s="82" customFormat="1" ht="12">
      <c r="A63" s="165"/>
      <c r="B63" s="79"/>
      <c r="C63" s="331"/>
      <c r="D63" s="124"/>
      <c r="E63" s="346"/>
      <c r="F63" s="101"/>
      <c r="G63" s="101"/>
    </row>
    <row r="64" spans="1:7" s="82" customFormat="1" ht="73.5" customHeight="1">
      <c r="A64" s="165" t="s">
        <v>153</v>
      </c>
      <c r="B64" s="79">
        <f>COUNT($B$37:B63)+1</f>
        <v>14</v>
      </c>
      <c r="C64" s="331" t="s">
        <v>219</v>
      </c>
      <c r="D64" s="124" t="s">
        <v>151</v>
      </c>
      <c r="E64" s="308">
        <v>63</v>
      </c>
      <c r="F64" s="101">
        <f>IF(OSNOVA!$B$42=1,+#REF!*FRD*DF*(#REF!+1),"")</f>
      </c>
      <c r="G64" s="101"/>
    </row>
    <row r="65" spans="1:7" s="82" customFormat="1" ht="12" customHeight="1">
      <c r="A65" s="165"/>
      <c r="B65" s="79"/>
      <c r="C65" s="331"/>
      <c r="D65" s="124"/>
      <c r="E65" s="308"/>
      <c r="F65" s="101"/>
      <c r="G65" s="101"/>
    </row>
    <row r="66" spans="1:7" s="82" customFormat="1" ht="84">
      <c r="A66" s="165" t="s">
        <v>251</v>
      </c>
      <c r="B66" s="79">
        <v>15</v>
      </c>
      <c r="C66" s="331" t="s">
        <v>232</v>
      </c>
      <c r="D66" s="124" t="s">
        <v>10</v>
      </c>
      <c r="E66" s="308">
        <v>4</v>
      </c>
      <c r="F66" s="101">
        <f>IF(OSNOVA!$B$42=1,+#REF!*FRD*DF*(#REF!+1),"")</f>
      </c>
      <c r="G66" s="101"/>
    </row>
    <row r="67" spans="1:7" s="82" customFormat="1" ht="24">
      <c r="A67" s="165"/>
      <c r="B67" s="79"/>
      <c r="C67" s="331" t="s">
        <v>250</v>
      </c>
      <c r="D67" s="124"/>
      <c r="E67" s="346"/>
      <c r="F67" s="101"/>
      <c r="G67" s="101"/>
    </row>
    <row r="68" spans="1:7" s="147" customFormat="1" ht="13.5" thickBot="1">
      <c r="A68" s="166"/>
      <c r="B68" s="163"/>
      <c r="C68" s="144" t="str">
        <f>CONCATENATE(B35," ",C35," - SKUPAJ:")</f>
        <v>II. ZEMELJSKA DELA - SKUPAJ:</v>
      </c>
      <c r="D68" s="144"/>
      <c r="E68" s="347"/>
      <c r="F68" s="145"/>
      <c r="G68" s="146"/>
    </row>
    <row r="69" spans="1:7" s="147" customFormat="1" ht="12.75">
      <c r="A69" s="311"/>
      <c r="B69" s="312"/>
      <c r="C69" s="272"/>
      <c r="D69" s="272"/>
      <c r="E69" s="348"/>
      <c r="F69" s="313"/>
      <c r="G69" s="314"/>
    </row>
    <row r="70" spans="1:7" s="186" customFormat="1" ht="16.5" thickBot="1">
      <c r="A70" s="181"/>
      <c r="B70" s="328" t="s">
        <v>154</v>
      </c>
      <c r="C70" s="182" t="s">
        <v>178</v>
      </c>
      <c r="D70" s="329"/>
      <c r="E70" s="351"/>
      <c r="F70" s="183"/>
      <c r="G70" s="184"/>
    </row>
    <row r="71" spans="1:7" s="82" customFormat="1" ht="12">
      <c r="A71" s="165"/>
      <c r="B71" s="79"/>
      <c r="C71" s="306"/>
      <c r="D71" s="307"/>
      <c r="E71" s="346"/>
      <c r="F71" s="101"/>
      <c r="G71" s="101"/>
    </row>
    <row r="72" spans="1:7" s="82" customFormat="1" ht="28.5" customHeight="1">
      <c r="A72" s="165" t="s">
        <v>176</v>
      </c>
      <c r="B72" s="79">
        <v>1</v>
      </c>
      <c r="C72" s="331" t="s">
        <v>197</v>
      </c>
      <c r="D72" s="124" t="s">
        <v>147</v>
      </c>
      <c r="E72" s="308">
        <v>89</v>
      </c>
      <c r="F72" s="101">
        <f>IF(OSNOVA!$B$42=1,+#REF!*FRD*DF*(#REF!+1),"")</f>
      </c>
      <c r="G72" s="101"/>
    </row>
    <row r="73" spans="1:7" s="82" customFormat="1" ht="12">
      <c r="A73" s="165"/>
      <c r="B73" s="192"/>
      <c r="C73" s="331"/>
      <c r="D73" s="124"/>
      <c r="E73" s="349"/>
      <c r="F73" s="101"/>
      <c r="G73" s="101"/>
    </row>
    <row r="74" spans="1:7" s="82" customFormat="1" ht="24">
      <c r="A74" s="165" t="s">
        <v>154</v>
      </c>
      <c r="B74" s="79">
        <f>COUNT($B$72:B73)+1</f>
        <v>2</v>
      </c>
      <c r="C74" s="331" t="s">
        <v>204</v>
      </c>
      <c r="D74" s="124" t="s">
        <v>151</v>
      </c>
      <c r="E74" s="308">
        <v>1448</v>
      </c>
      <c r="F74" s="101">
        <f>IF(OSNOVA!$B$42=1,+#REF!*FRD*DF*(#REF!+1),"")</f>
      </c>
      <c r="G74" s="101"/>
    </row>
    <row r="75" spans="1:7" s="82" customFormat="1" ht="12">
      <c r="A75" s="165"/>
      <c r="B75" s="79"/>
      <c r="C75" s="331"/>
      <c r="D75" s="124"/>
      <c r="E75" s="308"/>
      <c r="F75" s="101"/>
      <c r="G75" s="101"/>
    </row>
    <row r="76" spans="1:7" s="78" customFormat="1" ht="36">
      <c r="A76" s="165" t="s">
        <v>154</v>
      </c>
      <c r="B76" s="79">
        <f>COUNT($B$72:B75)+1</f>
        <v>3</v>
      </c>
      <c r="C76" s="331" t="s">
        <v>177</v>
      </c>
      <c r="D76" s="124" t="s">
        <v>168</v>
      </c>
      <c r="E76" s="308">
        <v>528</v>
      </c>
      <c r="F76" s="101">
        <f>IF(OSNOVA!$B$42=1,+#REF!*FRD*DF*(#REF!+1),"")</f>
      </c>
      <c r="G76" s="101"/>
    </row>
    <row r="77" spans="1:7" s="78" customFormat="1" ht="12">
      <c r="A77" s="165"/>
      <c r="B77" s="79"/>
      <c r="C77" s="331"/>
      <c r="D77" s="124"/>
      <c r="E77" s="349"/>
      <c r="F77" s="101"/>
      <c r="G77" s="101"/>
    </row>
    <row r="78" spans="1:7" s="78" customFormat="1" ht="48">
      <c r="A78" s="165" t="s">
        <v>154</v>
      </c>
      <c r="B78" s="79">
        <f>COUNT($B$72:B77)+1</f>
        <v>4</v>
      </c>
      <c r="C78" s="331" t="s">
        <v>222</v>
      </c>
      <c r="D78" s="124" t="s">
        <v>168</v>
      </c>
      <c r="E78" s="308">
        <v>1976</v>
      </c>
      <c r="F78" s="101">
        <f>IF(OSNOVA!$B$42=1,+#REF!*FRD*DF*(#REF!+1),"")</f>
      </c>
      <c r="G78" s="101"/>
    </row>
    <row r="79" spans="1:7" s="78" customFormat="1" ht="12">
      <c r="A79" s="165"/>
      <c r="B79" s="79"/>
      <c r="C79" s="331"/>
      <c r="D79" s="124"/>
      <c r="E79" s="349"/>
      <c r="F79" s="101"/>
      <c r="G79" s="101"/>
    </row>
    <row r="80" spans="1:7" s="78" customFormat="1" ht="48">
      <c r="A80" s="165" t="s">
        <v>154</v>
      </c>
      <c r="B80" s="79">
        <f>COUNT($B$72:B79)+1</f>
        <v>5</v>
      </c>
      <c r="C80" s="331" t="s">
        <v>229</v>
      </c>
      <c r="D80" s="124" t="s">
        <v>151</v>
      </c>
      <c r="E80" s="308">
        <v>23</v>
      </c>
      <c r="F80" s="101">
        <f>IF(OSNOVA!$B$42=1,+#REF!*FRD*DF*(#REF!+1),"")</f>
      </c>
      <c r="G80" s="101"/>
    </row>
    <row r="81" spans="1:7" s="78" customFormat="1" ht="12">
      <c r="A81" s="165"/>
      <c r="B81" s="79"/>
      <c r="C81" s="331"/>
      <c r="D81" s="124"/>
      <c r="E81" s="349"/>
      <c r="F81" s="101"/>
      <c r="G81" s="101"/>
    </row>
    <row r="82" spans="1:7" s="147" customFormat="1" ht="13.5" thickBot="1">
      <c r="A82" s="166"/>
      <c r="B82" s="163"/>
      <c r="C82" s="144" t="str">
        <f>CONCATENATE(B70," ",C70," - SKUPAJ:")</f>
        <v>III. VOZIŠČNE KONSTRUKCIJE - SKUPAJ:</v>
      </c>
      <c r="D82" s="144"/>
      <c r="E82" s="347"/>
      <c r="F82" s="145"/>
      <c r="G82" s="146"/>
    </row>
    <row r="83" spans="1:7" s="147" customFormat="1" ht="12.75">
      <c r="A83" s="311"/>
      <c r="B83" s="312"/>
      <c r="C83" s="272"/>
      <c r="D83" s="272"/>
      <c r="E83" s="348"/>
      <c r="F83" s="313"/>
      <c r="G83" s="314"/>
    </row>
    <row r="84" spans="1:7" s="186" customFormat="1" ht="16.5" thickBot="1">
      <c r="A84" s="181"/>
      <c r="B84" s="328" t="s">
        <v>179</v>
      </c>
      <c r="C84" s="182" t="s">
        <v>157</v>
      </c>
      <c r="D84" s="329"/>
      <c r="E84" s="351"/>
      <c r="F84" s="183"/>
      <c r="G84" s="184"/>
    </row>
    <row r="85" spans="1:7" s="82" customFormat="1" ht="12">
      <c r="A85" s="165"/>
      <c r="B85" s="79"/>
      <c r="C85" s="306"/>
      <c r="D85" s="307"/>
      <c r="E85" s="346"/>
      <c r="F85" s="101"/>
      <c r="G85" s="101"/>
    </row>
    <row r="86" spans="1:7" s="82" customFormat="1" ht="48">
      <c r="A86" s="165" t="s">
        <v>155</v>
      </c>
      <c r="B86" s="79">
        <v>1</v>
      </c>
      <c r="C86" s="333" t="s">
        <v>198</v>
      </c>
      <c r="D86" s="124" t="s">
        <v>10</v>
      </c>
      <c r="E86" s="308">
        <v>13</v>
      </c>
      <c r="F86" s="101">
        <f>IF(OSNOVA!$B$42=1,+#REF!*FRD*DF*(#REF!+1),"")</f>
      </c>
      <c r="G86" s="101"/>
    </row>
    <row r="87" spans="1:7" s="82" customFormat="1" ht="12">
      <c r="A87" s="165"/>
      <c r="B87" s="79"/>
      <c r="C87" s="331"/>
      <c r="D87" s="124"/>
      <c r="E87" s="308"/>
      <c r="F87" s="101"/>
      <c r="G87" s="101"/>
    </row>
    <row r="88" spans="1:7" s="82" customFormat="1" ht="37.5" customHeight="1">
      <c r="A88" s="165" t="s">
        <v>155</v>
      </c>
      <c r="B88" s="79">
        <f>COUNT($B$86:B87)+1</f>
        <v>2</v>
      </c>
      <c r="C88" s="333" t="s">
        <v>200</v>
      </c>
      <c r="D88" s="124" t="s">
        <v>168</v>
      </c>
      <c r="E88" s="308">
        <v>45</v>
      </c>
      <c r="F88" s="101">
        <f>IF(OSNOVA!$B$42=1,+#REF!*FRD*DF*(#REF!+1),"")</f>
      </c>
      <c r="G88" s="101"/>
    </row>
    <row r="89" spans="1:7" s="82" customFormat="1" ht="12">
      <c r="A89" s="165"/>
      <c r="B89" s="192"/>
      <c r="C89" s="331"/>
      <c r="D89" s="124"/>
      <c r="E89" s="349"/>
      <c r="F89" s="101"/>
      <c r="G89" s="101"/>
    </row>
    <row r="90" spans="1:7" s="82" customFormat="1" ht="28.5" customHeight="1">
      <c r="A90" s="165" t="s">
        <v>155</v>
      </c>
      <c r="B90" s="79">
        <f>COUNT($B$86:B89)+1</f>
        <v>3</v>
      </c>
      <c r="C90" s="334" t="s">
        <v>199</v>
      </c>
      <c r="D90" s="124" t="s">
        <v>168</v>
      </c>
      <c r="E90" s="308">
        <v>13</v>
      </c>
      <c r="F90" s="101">
        <f>IF(OSNOVA!$B$42=1,+#REF!*FRD*DF*(#REF!+1),"")</f>
      </c>
      <c r="G90" s="101"/>
    </row>
    <row r="91" spans="1:7" s="82" customFormat="1" ht="13.5" customHeight="1">
      <c r="A91" s="165"/>
      <c r="B91" s="79"/>
      <c r="C91" s="331"/>
      <c r="D91" s="124"/>
      <c r="E91" s="346"/>
      <c r="F91" s="101"/>
      <c r="G91" s="101"/>
    </row>
    <row r="92" spans="1:7" s="82" customFormat="1" ht="38.25" customHeight="1">
      <c r="A92" s="165" t="s">
        <v>155</v>
      </c>
      <c r="B92" s="79">
        <f>COUNT($B$86:B91)+1</f>
        <v>4</v>
      </c>
      <c r="C92" s="331" t="s">
        <v>205</v>
      </c>
      <c r="D92" s="124" t="s">
        <v>10</v>
      </c>
      <c r="E92" s="308">
        <v>9</v>
      </c>
      <c r="F92" s="101">
        <f>IF(OSNOVA!$B$42=1,+#REF!*FRD*DF*(#REF!+1),"")</f>
      </c>
      <c r="G92" s="101"/>
    </row>
    <row r="93" spans="1:7" s="82" customFormat="1" ht="13.5" customHeight="1">
      <c r="A93" s="165"/>
      <c r="B93" s="79"/>
      <c r="C93" s="331"/>
      <c r="D93" s="124"/>
      <c r="E93" s="346"/>
      <c r="F93" s="101"/>
      <c r="G93" s="101"/>
    </row>
    <row r="94" spans="1:7" s="82" customFormat="1" ht="52.5" customHeight="1">
      <c r="A94" s="165" t="s">
        <v>155</v>
      </c>
      <c r="B94" s="79">
        <f>COUNT($B$86:B93)+1</f>
        <v>5</v>
      </c>
      <c r="C94" s="331" t="s">
        <v>206</v>
      </c>
      <c r="D94" s="124" t="s">
        <v>10</v>
      </c>
      <c r="E94" s="308">
        <v>2</v>
      </c>
      <c r="F94" s="101">
        <f>IF(OSNOVA!$B$42=1,+#REF!*FRD*DF*(#REF!+1),"")</f>
      </c>
      <c r="G94" s="101"/>
    </row>
    <row r="95" spans="1:7" s="82" customFormat="1" ht="13.5" customHeight="1">
      <c r="A95" s="165"/>
      <c r="B95" s="79"/>
      <c r="C95" s="331"/>
      <c r="D95" s="124"/>
      <c r="E95" s="346"/>
      <c r="F95" s="101"/>
      <c r="G95" s="101"/>
    </row>
    <row r="96" spans="1:7" s="147" customFormat="1" ht="13.5" thickBot="1">
      <c r="A96" s="166"/>
      <c r="B96" s="163"/>
      <c r="C96" s="144" t="str">
        <f>CONCATENATE(B84," ",C84," - SKUPAJ:")</f>
        <v>IV.  ODVODNJAVANJE - SKUPAJ:</v>
      </c>
      <c r="D96" s="144"/>
      <c r="E96" s="347"/>
      <c r="F96" s="145"/>
      <c r="G96" s="146"/>
    </row>
    <row r="97" spans="1:7" s="82" customFormat="1" ht="12" customHeight="1">
      <c r="A97" s="165"/>
      <c r="B97" s="79"/>
      <c r="C97" s="331"/>
      <c r="D97" s="124"/>
      <c r="E97" s="349"/>
      <c r="F97" s="101"/>
      <c r="G97" s="101"/>
    </row>
    <row r="98" spans="1:7" s="186" customFormat="1" ht="32.25" thickBot="1">
      <c r="A98" s="181"/>
      <c r="B98" s="328" t="s">
        <v>180</v>
      </c>
      <c r="C98" s="182" t="s">
        <v>181</v>
      </c>
      <c r="D98" s="329"/>
      <c r="E98" s="351"/>
      <c r="F98" s="183"/>
      <c r="G98" s="184"/>
    </row>
    <row r="99" spans="1:7" s="82" customFormat="1" ht="12" customHeight="1">
      <c r="A99" s="165"/>
      <c r="B99" s="79"/>
      <c r="C99" s="331"/>
      <c r="D99" s="124"/>
      <c r="E99" s="349"/>
      <c r="F99" s="101"/>
      <c r="G99" s="101"/>
    </row>
    <row r="100" spans="1:7" s="82" customFormat="1" ht="24">
      <c r="A100" s="165" t="s">
        <v>182</v>
      </c>
      <c r="B100" s="79">
        <v>1</v>
      </c>
      <c r="C100" s="334" t="s">
        <v>183</v>
      </c>
      <c r="D100" s="124" t="s">
        <v>10</v>
      </c>
      <c r="E100" s="308">
        <v>11</v>
      </c>
      <c r="F100" s="101">
        <f>IF(OSNOVA!$B$42=1,+#REF!*FRD*DF*(#REF!+1),"")</f>
      </c>
      <c r="G100" s="101"/>
    </row>
    <row r="101" spans="1:7" s="82" customFormat="1" ht="12">
      <c r="A101" s="165"/>
      <c r="B101" s="79"/>
      <c r="C101" s="334" t="s">
        <v>38</v>
      </c>
      <c r="D101" s="332"/>
      <c r="E101" s="321"/>
      <c r="F101" s="101"/>
      <c r="G101" s="101"/>
    </row>
    <row r="102" spans="1:7" s="82" customFormat="1" ht="36">
      <c r="A102" s="165" t="s">
        <v>182</v>
      </c>
      <c r="B102" s="79">
        <f>COUNT($B99:B$100)+1</f>
        <v>2</v>
      </c>
      <c r="C102" s="334" t="s">
        <v>184</v>
      </c>
      <c r="D102" s="124" t="s">
        <v>10</v>
      </c>
      <c r="E102" s="308">
        <v>11</v>
      </c>
      <c r="F102" s="101">
        <f>IF(OSNOVA!$B$42=1,+#REF!*FRD*DF*(#REF!+1),"")</f>
      </c>
      <c r="G102" s="101"/>
    </row>
    <row r="103" spans="1:7" s="78" customFormat="1" ht="12">
      <c r="A103" s="165"/>
      <c r="B103" s="79"/>
      <c r="C103" s="334"/>
      <c r="D103" s="124"/>
      <c r="E103" s="349"/>
      <c r="F103" s="101"/>
      <c r="G103" s="101"/>
    </row>
    <row r="104" spans="1:7" s="78" customFormat="1" ht="36">
      <c r="A104" s="165" t="s">
        <v>182</v>
      </c>
      <c r="B104" s="79">
        <f>COUNT($B$100:B102)+1</f>
        <v>3</v>
      </c>
      <c r="C104" s="334" t="s">
        <v>238</v>
      </c>
      <c r="D104" s="124" t="s">
        <v>10</v>
      </c>
      <c r="E104" s="308">
        <v>11</v>
      </c>
      <c r="F104" s="101">
        <f>IF(OSNOVA!$B$42=1,+#REF!*FRD*DF*(#REF!+1),"")</f>
      </c>
      <c r="G104" s="101"/>
    </row>
    <row r="105" spans="1:7" s="78" customFormat="1" ht="12">
      <c r="A105" s="165"/>
      <c r="B105" s="79"/>
      <c r="C105" s="334" t="s">
        <v>38</v>
      </c>
      <c r="D105" s="332"/>
      <c r="E105" s="349"/>
      <c r="F105" s="101"/>
      <c r="G105" s="101"/>
    </row>
    <row r="106" spans="1:7" s="78" customFormat="1" ht="48">
      <c r="A106" s="165" t="s">
        <v>182</v>
      </c>
      <c r="B106" s="79">
        <f>COUNT($B$100:B102)+1</f>
        <v>3</v>
      </c>
      <c r="C106" s="334" t="s">
        <v>190</v>
      </c>
      <c r="D106" s="124" t="s">
        <v>168</v>
      </c>
      <c r="E106" s="308">
        <v>352</v>
      </c>
      <c r="F106" s="101">
        <f>IF(OSNOVA!$B$42=1,+#REF!*FRD*DF*(#REF!+1),"")</f>
      </c>
      <c r="G106" s="101"/>
    </row>
    <row r="107" spans="1:7" s="78" customFormat="1" ht="12">
      <c r="A107" s="165"/>
      <c r="B107" s="79"/>
      <c r="C107" s="334"/>
      <c r="D107" s="332"/>
      <c r="E107" s="349"/>
      <c r="F107" s="101"/>
      <c r="G107" s="101"/>
    </row>
    <row r="108" spans="1:7" s="78" customFormat="1" ht="48">
      <c r="A108" s="165" t="s">
        <v>182</v>
      </c>
      <c r="B108" s="79">
        <f>COUNT($B$100:B104)+1</f>
        <v>4</v>
      </c>
      <c r="C108" s="334" t="s">
        <v>241</v>
      </c>
      <c r="D108" s="124" t="s">
        <v>168</v>
      </c>
      <c r="E108" s="308">
        <v>44</v>
      </c>
      <c r="F108" s="101">
        <f>IF(OSNOVA!$B$42=1,+#REF!*FRD*DF*(#REF!+1),"")</f>
      </c>
      <c r="G108" s="101"/>
    </row>
    <row r="109" spans="1:7" s="78" customFormat="1" ht="12">
      <c r="A109" s="165"/>
      <c r="B109" s="79"/>
      <c r="C109" s="334"/>
      <c r="D109" s="332"/>
      <c r="E109" s="349"/>
      <c r="F109" s="101"/>
      <c r="G109" s="101"/>
    </row>
    <row r="110" spans="1:7" s="78" customFormat="1" ht="12">
      <c r="A110" s="165" t="s">
        <v>182</v>
      </c>
      <c r="B110" s="79">
        <f>COUNT($B$100:B108)+1</f>
        <v>6</v>
      </c>
      <c r="C110" s="334" t="s">
        <v>226</v>
      </c>
      <c r="D110" s="124" t="s">
        <v>168</v>
      </c>
      <c r="E110" s="308">
        <v>129</v>
      </c>
      <c r="F110" s="101">
        <f>IF(OSNOVA!$B$42=1,+#REF!*FRD*DF*(#REF!+1),"")</f>
      </c>
      <c r="G110" s="101"/>
    </row>
    <row r="111" spans="1:7" s="78" customFormat="1" ht="12">
      <c r="A111" s="165"/>
      <c r="B111" s="79"/>
      <c r="C111" s="334"/>
      <c r="D111" s="332"/>
      <c r="E111" s="349"/>
      <c r="F111" s="101"/>
      <c r="G111" s="101"/>
    </row>
    <row r="112" spans="1:7" s="78" customFormat="1" ht="48">
      <c r="A112" s="165" t="s">
        <v>182</v>
      </c>
      <c r="B112" s="79">
        <f>COUNT($B$100:B110)+1</f>
        <v>7</v>
      </c>
      <c r="C112" s="334" t="s">
        <v>223</v>
      </c>
      <c r="D112" s="124" t="s">
        <v>151</v>
      </c>
      <c r="E112" s="308">
        <v>12</v>
      </c>
      <c r="F112" s="101">
        <f>IF(OSNOVA!$B$42=1,+#REF!*FRD*DF*(#REF!+1),"")</f>
      </c>
      <c r="G112" s="101"/>
    </row>
    <row r="113" spans="1:7" s="78" customFormat="1" ht="12">
      <c r="A113" s="165"/>
      <c r="B113" s="79"/>
      <c r="C113" s="334"/>
      <c r="D113" s="332"/>
      <c r="E113" s="349"/>
      <c r="F113" s="101"/>
      <c r="G113" s="101"/>
    </row>
    <row r="114" spans="1:7" s="78" customFormat="1" ht="52.5" customHeight="1">
      <c r="A114" s="165" t="s">
        <v>182</v>
      </c>
      <c r="B114" s="79">
        <f>COUNT($B$100:B112)+1</f>
        <v>8</v>
      </c>
      <c r="C114" s="334" t="s">
        <v>224</v>
      </c>
      <c r="D114" s="124" t="s">
        <v>151</v>
      </c>
      <c r="E114" s="308">
        <v>12</v>
      </c>
      <c r="F114" s="101">
        <f>IF(OSNOVA!$B$42=1,+#REF!*FRD*DF*(#REF!+1),"")</f>
      </c>
      <c r="G114" s="101"/>
    </row>
    <row r="115" spans="1:7" s="78" customFormat="1" ht="12">
      <c r="A115" s="165"/>
      <c r="B115" s="79"/>
      <c r="C115" s="334"/>
      <c r="D115" s="332"/>
      <c r="E115" s="349"/>
      <c r="F115" s="101"/>
      <c r="G115" s="101"/>
    </row>
    <row r="116" spans="1:7" s="78" customFormat="1" ht="48">
      <c r="A116" s="165" t="s">
        <v>182</v>
      </c>
      <c r="B116" s="79">
        <f>COUNT($B$100:B114)+1</f>
        <v>9</v>
      </c>
      <c r="C116" s="334" t="s">
        <v>202</v>
      </c>
      <c r="D116" s="124" t="s">
        <v>168</v>
      </c>
      <c r="E116" s="308">
        <v>102</v>
      </c>
      <c r="F116" s="101">
        <f>IF(OSNOVA!$B$42=1,+#REF!*FRD*DF*(#REF!+1),"")</f>
      </c>
      <c r="G116" s="101"/>
    </row>
    <row r="117" spans="1:7" s="78" customFormat="1" ht="12">
      <c r="A117" s="165"/>
      <c r="B117" s="79"/>
      <c r="C117" s="334" t="s">
        <v>38</v>
      </c>
      <c r="D117" s="332"/>
      <c r="E117" s="349"/>
      <c r="F117" s="101"/>
      <c r="G117" s="101"/>
    </row>
    <row r="118" spans="1:7" s="78" customFormat="1" ht="36">
      <c r="A118" s="165" t="s">
        <v>182</v>
      </c>
      <c r="B118" s="79">
        <f>COUNT($B$100:B116)+1</f>
        <v>10</v>
      </c>
      <c r="C118" s="334" t="s">
        <v>230</v>
      </c>
      <c r="D118" s="124" t="s">
        <v>151</v>
      </c>
      <c r="E118" s="308">
        <v>173</v>
      </c>
      <c r="F118" s="101">
        <f>IF(OSNOVA!$B$42=1,+#REF!*FRD*DF*(#REF!+1),"")</f>
      </c>
      <c r="G118" s="101"/>
    </row>
    <row r="119" spans="1:7" s="78" customFormat="1" ht="12">
      <c r="A119" s="165"/>
      <c r="B119" s="79"/>
      <c r="C119" s="334" t="s">
        <v>38</v>
      </c>
      <c r="D119" s="332"/>
      <c r="E119" s="349"/>
      <c r="F119" s="101"/>
      <c r="G119" s="101"/>
    </row>
    <row r="120" spans="1:7" s="78" customFormat="1" ht="48">
      <c r="A120" s="165" t="s">
        <v>182</v>
      </c>
      <c r="B120" s="79">
        <f>COUNT($B$100:B118)+1</f>
        <v>11</v>
      </c>
      <c r="C120" s="334" t="s">
        <v>225</v>
      </c>
      <c r="D120" s="124" t="s">
        <v>151</v>
      </c>
      <c r="E120" s="308">
        <v>112</v>
      </c>
      <c r="F120" s="101">
        <f>IF(OSNOVA!$B$42=1,+#REF!*FRD*DF*(#REF!+1),"")</f>
      </c>
      <c r="G120" s="101"/>
    </row>
    <row r="121" spans="1:7" s="78" customFormat="1" ht="12">
      <c r="A121" s="165"/>
      <c r="B121" s="79"/>
      <c r="C121" s="334" t="s">
        <v>38</v>
      </c>
      <c r="D121" s="332"/>
      <c r="E121" s="349"/>
      <c r="F121" s="101"/>
      <c r="G121" s="101"/>
    </row>
    <row r="122" spans="1:7" s="78" customFormat="1" ht="36">
      <c r="A122" s="165" t="s">
        <v>182</v>
      </c>
      <c r="B122" s="79">
        <f>COUNT($B$100:B121)+1</f>
        <v>12</v>
      </c>
      <c r="C122" s="334" t="s">
        <v>215</v>
      </c>
      <c r="D122" s="124" t="s">
        <v>10</v>
      </c>
      <c r="E122" s="308">
        <v>11</v>
      </c>
      <c r="F122" s="101">
        <f>IF(OSNOVA!$B$42=1,+#REF!*FRD*DF*(#REF!+1),"")</f>
      </c>
      <c r="G122" s="101"/>
    </row>
    <row r="123" spans="1:7" s="78" customFormat="1" ht="12">
      <c r="A123" s="165"/>
      <c r="B123" s="79"/>
      <c r="C123" s="334"/>
      <c r="D123" s="332"/>
      <c r="E123" s="349"/>
      <c r="F123" s="101"/>
      <c r="G123" s="101"/>
    </row>
    <row r="124" spans="1:7" s="147" customFormat="1" ht="13.5" thickBot="1">
      <c r="A124" s="166"/>
      <c r="B124" s="163"/>
      <c r="C124" s="144" t="str">
        <f>CONCATENATE(B98," ",C98," - SKUPAJ:")</f>
        <v>V.  PROMETNA SIGNALIZACIJA IN OPREMA - SKUPAJ:</v>
      </c>
      <c r="D124" s="144"/>
      <c r="E124" s="347"/>
      <c r="F124" s="145"/>
      <c r="G124" s="146"/>
    </row>
    <row r="125" spans="1:7" s="147" customFormat="1" ht="13.5" thickBot="1">
      <c r="A125" s="166"/>
      <c r="B125" s="163"/>
      <c r="C125" s="144"/>
      <c r="D125" s="144"/>
      <c r="E125" s="347"/>
      <c r="F125" s="145"/>
      <c r="G125" s="146"/>
    </row>
    <row r="126" spans="1:7" s="186" customFormat="1" ht="16.5" thickBot="1">
      <c r="A126" s="181"/>
      <c r="B126" s="328" t="s">
        <v>185</v>
      </c>
      <c r="C126" s="182" t="s">
        <v>148</v>
      </c>
      <c r="D126" s="329"/>
      <c r="E126" s="351"/>
      <c r="F126" s="183"/>
      <c r="G126" s="184"/>
    </row>
    <row r="127" spans="1:7" s="82" customFormat="1" ht="12">
      <c r="A127" s="165"/>
      <c r="B127" s="79"/>
      <c r="C127" s="306"/>
      <c r="D127" s="307"/>
      <c r="E127" s="346"/>
      <c r="F127" s="101"/>
      <c r="G127" s="101"/>
    </row>
    <row r="128" spans="1:7" s="82" customFormat="1" ht="43.5" customHeight="1">
      <c r="A128" s="165" t="s">
        <v>186</v>
      </c>
      <c r="B128" s="79">
        <f>COUNT($B125:B$127)+1</f>
        <v>1</v>
      </c>
      <c r="C128" s="334" t="s">
        <v>246</v>
      </c>
      <c r="D128" s="124" t="s">
        <v>10</v>
      </c>
      <c r="E128" s="308">
        <v>1</v>
      </c>
      <c r="F128" s="101">
        <f>IF(OSNOVA!$B$42=1,+#REF!*FRD*DF*(#REF!+1),"")</f>
      </c>
      <c r="G128" s="101"/>
    </row>
    <row r="129" spans="1:7" s="82" customFormat="1" ht="12">
      <c r="A129" s="165"/>
      <c r="B129" s="192"/>
      <c r="C129" s="331" t="s">
        <v>38</v>
      </c>
      <c r="D129" s="332"/>
      <c r="E129" s="321"/>
      <c r="F129" s="101"/>
      <c r="G129" s="101"/>
    </row>
    <row r="130" spans="1:7" s="147" customFormat="1" ht="13.5" thickBot="1">
      <c r="A130" s="166"/>
      <c r="B130" s="163"/>
      <c r="C130" s="144" t="str">
        <f>CONCATENATE(B126," ",C126," - SKUPAJ:")</f>
        <v>VI.  OSTALO - SKUPAJ:</v>
      </c>
      <c r="D130" s="144"/>
      <c r="E130" s="347"/>
      <c r="F130" s="145"/>
      <c r="G130" s="146"/>
    </row>
    <row r="131" spans="1:7" s="82" customFormat="1" ht="12" customHeight="1">
      <c r="A131" s="165"/>
      <c r="B131" s="79"/>
      <c r="C131" s="331"/>
      <c r="D131" s="124"/>
      <c r="E131" s="349"/>
      <c r="F131" s="101"/>
      <c r="G131" s="101"/>
    </row>
    <row r="132" spans="1:7" s="78" customFormat="1" ht="12">
      <c r="A132" s="83"/>
      <c r="B132" s="83"/>
      <c r="C132" s="129"/>
      <c r="D132" s="83"/>
      <c r="E132" s="350"/>
      <c r="F132" s="91"/>
      <c r="G132" s="91"/>
    </row>
    <row r="133" spans="1:7" s="320" customFormat="1" ht="17.25" thickBot="1">
      <c r="A133" s="315" t="str">
        <f>CONCATENATE("REKAPITULACIJA - ",A4,C4)</f>
        <v>REKAPITULACIJA - </v>
      </c>
      <c r="B133" s="315"/>
      <c r="C133" s="316"/>
      <c r="D133" s="317"/>
      <c r="E133" s="318"/>
      <c r="F133" s="319"/>
      <c r="G133" s="319"/>
    </row>
    <row r="134" spans="1:7" s="193" customFormat="1" ht="14.25" customHeight="1">
      <c r="A134" s="187"/>
      <c r="B134" s="187"/>
      <c r="C134" s="188"/>
      <c r="D134" s="187"/>
      <c r="E134" s="189"/>
      <c r="F134" s="190"/>
      <c r="G134" s="190"/>
    </row>
    <row r="135" spans="1:7" s="193" customFormat="1" ht="12.75" customHeight="1">
      <c r="A135" s="91" t="s">
        <v>133</v>
      </c>
      <c r="B135" s="194"/>
      <c r="C135" s="195"/>
      <c r="D135" s="194"/>
      <c r="E135" s="194"/>
      <c r="F135" s="194"/>
      <c r="G135" s="194"/>
    </row>
    <row r="136" spans="1:7" s="147" customFormat="1" ht="12.75">
      <c r="A136" s="196"/>
      <c r="B136" s="196"/>
      <c r="C136" s="197"/>
      <c r="D136" s="198"/>
      <c r="E136" s="199"/>
      <c r="F136" s="200"/>
      <c r="G136" s="200"/>
    </row>
    <row r="137" spans="1:7" s="147" customFormat="1" ht="13.5" customHeight="1">
      <c r="A137" s="202"/>
      <c r="B137" s="202"/>
      <c r="C137" s="203"/>
      <c r="E137" s="204"/>
      <c r="F137" s="201"/>
      <c r="G137" s="201"/>
    </row>
    <row r="138" spans="1:7" s="153" customFormat="1" ht="15.75" customHeight="1">
      <c r="A138" s="148"/>
      <c r="B138" s="149" t="str">
        <f>+B9</f>
        <v>I.</v>
      </c>
      <c r="C138" s="149" t="str">
        <f>+C9</f>
        <v>PREDDELA</v>
      </c>
      <c r="D138" s="150"/>
      <c r="E138" s="151"/>
      <c r="F138" s="150"/>
      <c r="G138" s="152"/>
    </row>
    <row r="139" spans="1:7" s="147" customFormat="1" ht="12.75">
      <c r="A139" s="202"/>
      <c r="B139" s="202"/>
      <c r="C139" s="203"/>
      <c r="E139" s="204"/>
      <c r="F139" s="201"/>
      <c r="G139" s="201"/>
    </row>
    <row r="140" spans="1:7" s="153" customFormat="1" ht="12.75">
      <c r="A140" s="148"/>
      <c r="B140" s="149" t="str">
        <f>+B35</f>
        <v>II.</v>
      </c>
      <c r="C140" s="149" t="str">
        <f>+C35</f>
        <v>ZEMELJSKA DELA</v>
      </c>
      <c r="D140" s="150"/>
      <c r="E140" s="151"/>
      <c r="F140" s="150"/>
      <c r="G140" s="152"/>
    </row>
    <row r="141" spans="1:7" s="153" customFormat="1" ht="12.75">
      <c r="A141" s="148"/>
      <c r="B141" s="148"/>
      <c r="C141" s="149"/>
      <c r="D141" s="150"/>
      <c r="E141" s="151"/>
      <c r="F141" s="150"/>
      <c r="G141" s="152"/>
    </row>
    <row r="142" spans="1:7" s="153" customFormat="1" ht="12.75">
      <c r="A142" s="148"/>
      <c r="B142" s="149" t="str">
        <f>+B70</f>
        <v>III.</v>
      </c>
      <c r="C142" s="149" t="str">
        <f>+C70</f>
        <v>VOZIŠČNE KONSTRUKCIJE</v>
      </c>
      <c r="D142" s="150"/>
      <c r="E142" s="151"/>
      <c r="F142" s="150"/>
      <c r="G142" s="152"/>
    </row>
    <row r="143" spans="1:7" s="147" customFormat="1" ht="13.5" customHeight="1">
      <c r="A143" s="202"/>
      <c r="B143" s="202"/>
      <c r="C143" s="203"/>
      <c r="E143" s="204"/>
      <c r="F143" s="201"/>
      <c r="G143" s="201"/>
    </row>
    <row r="144" spans="1:7" s="153" customFormat="1" ht="12.75">
      <c r="A144" s="148"/>
      <c r="B144" s="149" t="str">
        <f>+B84</f>
        <v>IV. </v>
      </c>
      <c r="C144" s="149" t="str">
        <f>+C84</f>
        <v>ODVODNJAVANJE</v>
      </c>
      <c r="D144" s="150"/>
      <c r="E144" s="151"/>
      <c r="F144" s="150"/>
      <c r="G144" s="152"/>
    </row>
    <row r="145" spans="1:7" s="147" customFormat="1" ht="12.75">
      <c r="A145" s="202"/>
      <c r="B145" s="202"/>
      <c r="C145" s="203"/>
      <c r="E145" s="204"/>
      <c r="F145" s="201"/>
      <c r="G145" s="201"/>
    </row>
    <row r="146" spans="1:7" s="153" customFormat="1" ht="12.75">
      <c r="A146" s="148"/>
      <c r="B146" s="149" t="str">
        <f>+B98</f>
        <v>V. </v>
      </c>
      <c r="C146" s="149" t="str">
        <f>+C98</f>
        <v>PROMETNA SIGNALIZACIJA IN OPREMA</v>
      </c>
      <c r="D146" s="150"/>
      <c r="E146" s="151"/>
      <c r="F146" s="150"/>
      <c r="G146" s="152"/>
    </row>
    <row r="147" spans="1:7" s="153" customFormat="1" ht="12.75">
      <c r="A147" s="148"/>
      <c r="B147" s="148"/>
      <c r="C147" s="149"/>
      <c r="D147" s="150"/>
      <c r="E147" s="151"/>
      <c r="F147" s="150"/>
      <c r="G147" s="152"/>
    </row>
    <row r="148" spans="1:7" s="153" customFormat="1" ht="15" customHeight="1">
      <c r="A148" s="148"/>
      <c r="B148" s="149" t="str">
        <f>+B126</f>
        <v>VI. </v>
      </c>
      <c r="C148" s="149" t="str">
        <f>+C126</f>
        <v>OSTALO</v>
      </c>
      <c r="D148" s="150"/>
      <c r="E148" s="151"/>
      <c r="F148" s="150"/>
      <c r="G148" s="152"/>
    </row>
    <row r="149" spans="1:7" s="153" customFormat="1" ht="13.5" thickBot="1">
      <c r="A149" s="154"/>
      <c r="B149" s="154"/>
      <c r="C149" s="155"/>
      <c r="D149" s="156"/>
      <c r="E149" s="157"/>
      <c r="F149" s="156"/>
      <c r="G149" s="158"/>
    </row>
    <row r="150" spans="1:7" s="193" customFormat="1" ht="13.5" thickTop="1">
      <c r="A150" s="209"/>
      <c r="B150" s="209"/>
      <c r="C150" s="210"/>
      <c r="D150" s="211"/>
      <c r="E150" s="212"/>
      <c r="F150" s="212"/>
      <c r="G150" s="213"/>
    </row>
    <row r="151" spans="1:7" s="153" customFormat="1" ht="12.75">
      <c r="A151" s="160"/>
      <c r="B151" s="160"/>
      <c r="C151" s="272" t="str">
        <f>CONCATENATE(A4,"",C4," - SKUPAJ:")</f>
        <v> - SKUPAJ:</v>
      </c>
      <c r="D151" s="151"/>
      <c r="E151" s="151"/>
      <c r="F151" s="150"/>
      <c r="G151" s="152"/>
    </row>
    <row r="152" spans="1:7" s="193" customFormat="1" ht="12.75">
      <c r="A152" s="207"/>
      <c r="B152" s="207"/>
      <c r="C152" s="206"/>
      <c r="D152" s="207"/>
      <c r="E152" s="214"/>
      <c r="F152" s="208"/>
      <c r="G152" s="194"/>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rowBreaks count="6" manualBreakCount="6">
    <brk id="34" max="255" man="1"/>
    <brk id="69" max="255" man="1"/>
    <brk id="83" max="255" man="1"/>
    <brk id="97" max="255" man="1"/>
    <brk id="125" max="255" man="1"/>
    <brk id="132" max="255" man="1"/>
  </rowBreaks>
</worksheet>
</file>

<file path=xl/worksheets/sheet5.xml><?xml version="1.0" encoding="utf-8"?>
<worksheet xmlns="http://schemas.openxmlformats.org/spreadsheetml/2006/main" xmlns:r="http://schemas.openxmlformats.org/officeDocument/2006/relationships">
  <sheetPr codeName="List25"/>
  <dimension ref="A1:H123"/>
  <sheetViews>
    <sheetView view="pageBreakPreview" zoomScaleSheetLayoutView="100" workbookViewId="0" topLeftCell="A1">
      <selection activeCell="C19" sqref="C19"/>
    </sheetView>
  </sheetViews>
  <sheetFormatPr defaultColWidth="9.00390625" defaultRowHeight="12.75"/>
  <cols>
    <col min="1" max="1" width="2.625" style="77" customWidth="1"/>
    <col min="2" max="2" width="4.375" style="77" customWidth="1"/>
    <col min="3" max="3" width="43.75390625" style="107" customWidth="1"/>
    <col min="4" max="4" width="6.25390625" style="77" customWidth="1"/>
    <col min="5" max="5" width="7.625" style="108" customWidth="1"/>
    <col min="6" max="6" width="9.625" style="109" customWidth="1"/>
    <col min="7" max="7" width="13.25390625" style="109" customWidth="1"/>
    <col min="8" max="8" width="9.00390625" style="120" customWidth="1"/>
    <col min="9" max="16384" width="9.125" style="120" customWidth="1"/>
  </cols>
  <sheetData>
    <row r="1" spans="1:7" s="121" customFormat="1" ht="18">
      <c r="A1" s="103" t="str">
        <f>+OSNOVA!A2</f>
        <v>POPIS DEL</v>
      </c>
      <c r="C1" s="103"/>
      <c r="D1" s="104"/>
      <c r="E1" s="105"/>
      <c r="F1" s="106"/>
      <c r="G1" s="106"/>
    </row>
    <row r="2" spans="1:7" s="121" customFormat="1" ht="18">
      <c r="A2" s="103"/>
      <c r="B2" s="103"/>
      <c r="C2" s="103"/>
      <c r="D2" s="104"/>
      <c r="E2" s="105"/>
      <c r="F2" s="106"/>
      <c r="G2" s="106"/>
    </row>
    <row r="3" spans="1:7" s="121" customFormat="1" ht="18">
      <c r="A3" s="103" t="str">
        <f>+OZN</f>
        <v>  3/1</v>
      </c>
      <c r="C3" s="171" t="s">
        <v>235</v>
      </c>
      <c r="D3" s="104"/>
      <c r="E3" s="105"/>
      <c r="F3" s="106"/>
      <c r="G3" s="106"/>
    </row>
    <row r="4" spans="1:7" s="178" customFormat="1" ht="18">
      <c r="A4" s="171"/>
      <c r="B4" s="172"/>
      <c r="C4" s="171"/>
      <c r="D4" s="173"/>
      <c r="E4" s="174"/>
      <c r="F4" s="175"/>
      <c r="G4" s="175"/>
    </row>
    <row r="5" spans="1:7" s="178" customFormat="1" ht="18">
      <c r="A5" s="171"/>
      <c r="B5" s="172"/>
      <c r="C5" s="171"/>
      <c r="D5" s="173"/>
      <c r="E5" s="174"/>
      <c r="F5" s="175"/>
      <c r="G5" s="175"/>
    </row>
    <row r="6" spans="1:7" ht="12.75" customHeight="1">
      <c r="A6" s="91" t="s">
        <v>132</v>
      </c>
      <c r="B6" s="91"/>
      <c r="C6" s="114"/>
      <c r="D6" s="91"/>
      <c r="E6" s="91"/>
      <c r="F6" s="91"/>
      <c r="G6" s="91"/>
    </row>
    <row r="7" spans="1:8" s="118" customFormat="1" ht="12.75">
      <c r="A7" s="92" t="s">
        <v>0</v>
      </c>
      <c r="B7" s="92"/>
      <c r="C7" s="127" t="s">
        <v>1</v>
      </c>
      <c r="D7" s="92" t="s">
        <v>2</v>
      </c>
      <c r="E7" s="93" t="s">
        <v>3</v>
      </c>
      <c r="F7" s="94" t="s">
        <v>4</v>
      </c>
      <c r="G7" s="94" t="s">
        <v>5</v>
      </c>
      <c r="H7" s="119"/>
    </row>
    <row r="8" spans="3:7" ht="12.75">
      <c r="C8" s="128"/>
      <c r="E8" s="110"/>
      <c r="G8" s="111"/>
    </row>
    <row r="9" spans="1:7" s="186" customFormat="1" ht="16.5" thickBot="1">
      <c r="A9" s="181"/>
      <c r="B9" s="328" t="s">
        <v>114</v>
      </c>
      <c r="C9" s="182" t="s">
        <v>161</v>
      </c>
      <c r="D9" s="329"/>
      <c r="E9" s="330"/>
      <c r="F9" s="183"/>
      <c r="G9" s="184"/>
    </row>
    <row r="10" spans="1:7" ht="12.75">
      <c r="A10" s="164"/>
      <c r="B10" s="108"/>
      <c r="C10" s="128"/>
      <c r="E10" s="110"/>
      <c r="G10" s="111"/>
    </row>
    <row r="11" spans="1:8" s="78" customFormat="1" ht="25.5" customHeight="1">
      <c r="A11" s="165" t="s">
        <v>114</v>
      </c>
      <c r="B11" s="79">
        <v>1</v>
      </c>
      <c r="C11" s="331" t="s">
        <v>203</v>
      </c>
      <c r="D11" s="124" t="s">
        <v>10</v>
      </c>
      <c r="E11" s="323">
        <v>24</v>
      </c>
      <c r="F11" s="101">
        <f>IF(OSNOVA!$B$42=1,+#REF!*FRD*DF*(#REF!+1),"")</f>
      </c>
      <c r="G11" s="101"/>
      <c r="H11"/>
    </row>
    <row r="12" spans="1:8" s="78" customFormat="1" ht="12">
      <c r="A12" s="310"/>
      <c r="B12" s="192"/>
      <c r="C12" s="331" t="s">
        <v>38</v>
      </c>
      <c r="D12" s="332"/>
      <c r="E12" s="321"/>
      <c r="F12" s="101"/>
      <c r="G12" s="101"/>
      <c r="H12" s="81"/>
    </row>
    <row r="13" spans="1:8" s="82" customFormat="1" ht="24">
      <c r="A13" s="165" t="s">
        <v>114</v>
      </c>
      <c r="B13" s="79">
        <f>COUNT($B$11:B12)+1</f>
        <v>2</v>
      </c>
      <c r="C13" s="331" t="s">
        <v>214</v>
      </c>
      <c r="D13" s="124" t="s">
        <v>102</v>
      </c>
      <c r="E13" s="323">
        <v>1</v>
      </c>
      <c r="F13" s="101">
        <f>IF(OSNOVA!$B$42=1,+#REF!*FRD*DF*(#REF!+1),"")</f>
      </c>
      <c r="G13" s="101"/>
      <c r="H13" s="81"/>
    </row>
    <row r="14" spans="1:8" s="78" customFormat="1" ht="12">
      <c r="A14" s="165"/>
      <c r="B14" s="162"/>
      <c r="C14" s="331"/>
      <c r="D14" s="124"/>
      <c r="E14" s="321"/>
      <c r="F14" s="101"/>
      <c r="G14" s="101"/>
      <c r="H14" s="80"/>
    </row>
    <row r="15" spans="1:8" s="82" customFormat="1" ht="24">
      <c r="A15" s="165" t="s">
        <v>114</v>
      </c>
      <c r="B15" s="79">
        <f>COUNT($B$11:B14)+1</f>
        <v>3</v>
      </c>
      <c r="C15" s="331" t="s">
        <v>189</v>
      </c>
      <c r="D15" s="124" t="s">
        <v>168</v>
      </c>
      <c r="E15" s="323">
        <v>22</v>
      </c>
      <c r="F15" s="101">
        <f>IF(OSNOVA!$B$42=1,+#REF!*FRD*DF*(#REF!+1),"")</f>
      </c>
      <c r="G15" s="101"/>
      <c r="H15" s="81"/>
    </row>
    <row r="16" spans="1:8" s="82" customFormat="1" ht="12">
      <c r="A16" s="165"/>
      <c r="B16" s="79"/>
      <c r="C16" s="331"/>
      <c r="D16" s="124"/>
      <c r="E16" s="308"/>
      <c r="F16" s="101"/>
      <c r="G16" s="101"/>
      <c r="H16" s="81"/>
    </row>
    <row r="17" spans="1:8" s="82" customFormat="1" ht="24">
      <c r="A17" s="165" t="s">
        <v>114</v>
      </c>
      <c r="B17" s="79">
        <f>COUNT($B$11:B16)+1</f>
        <v>4</v>
      </c>
      <c r="C17" s="331" t="s">
        <v>163</v>
      </c>
      <c r="D17" s="124" t="s">
        <v>10</v>
      </c>
      <c r="E17" s="323">
        <v>1</v>
      </c>
      <c r="F17" s="101">
        <f>IF(OSNOVA!$B$42=1,+#REF!*FRD*DF*(#REF!+1),"")</f>
      </c>
      <c r="G17" s="101"/>
      <c r="H17" s="81"/>
    </row>
    <row r="18" spans="1:8" s="82" customFormat="1" ht="12.75">
      <c r="A18" s="165"/>
      <c r="B18" s="79"/>
      <c r="C18" s="331"/>
      <c r="D18" s="124"/>
      <c r="E18" s="323"/>
      <c r="F18" s="101"/>
      <c r="G18" s="101"/>
      <c r="H18" s="81"/>
    </row>
    <row r="19" spans="1:8" s="82" customFormat="1" ht="24">
      <c r="A19" s="165" t="s">
        <v>114</v>
      </c>
      <c r="B19" s="79">
        <f>COUNT($B$11:B17)+1</f>
        <v>5</v>
      </c>
      <c r="C19" s="331" t="s">
        <v>164</v>
      </c>
      <c r="D19" s="124" t="s">
        <v>10</v>
      </c>
      <c r="E19" s="323">
        <v>1</v>
      </c>
      <c r="F19" s="101">
        <f>IF(OSNOVA!$B$42=1,+#REF!*FRD*DF*(#REF!+1),"")</f>
      </c>
      <c r="G19" s="101"/>
      <c r="H19" s="81"/>
    </row>
    <row r="20" spans="1:8" s="82" customFormat="1" ht="12.75">
      <c r="A20" s="165"/>
      <c r="B20" s="79"/>
      <c r="C20" s="331"/>
      <c r="D20" s="124"/>
      <c r="E20" s="323"/>
      <c r="F20" s="101"/>
      <c r="G20" s="101"/>
      <c r="H20" s="81"/>
    </row>
    <row r="21" spans="1:8" s="78" customFormat="1" ht="14.25" customHeight="1">
      <c r="A21" s="165" t="s">
        <v>114</v>
      </c>
      <c r="B21" s="79">
        <f>COUNT($B$11:B19)+1</f>
        <v>6</v>
      </c>
      <c r="C21" s="331" t="s">
        <v>165</v>
      </c>
      <c r="D21" s="124" t="s">
        <v>151</v>
      </c>
      <c r="E21" s="308">
        <v>18</v>
      </c>
      <c r="F21" s="101">
        <f>IF(OSNOVA!$B$42=1,+#REF!*FRD*DF*(#REF!+1),"")</f>
      </c>
      <c r="G21" s="101"/>
      <c r="H21" s="80"/>
    </row>
    <row r="22" spans="1:8" s="78" customFormat="1" ht="12">
      <c r="A22" s="167"/>
      <c r="B22" s="79"/>
      <c r="C22" s="331"/>
      <c r="D22" s="124"/>
      <c r="E22" s="308"/>
      <c r="F22" s="101"/>
      <c r="G22" s="101"/>
      <c r="H22" s="80"/>
    </row>
    <row r="23" spans="1:8" s="78" customFormat="1" ht="25.5" customHeight="1">
      <c r="A23" s="165" t="s">
        <v>114</v>
      </c>
      <c r="B23" s="79">
        <f>COUNT($B$11:B21)+1</f>
        <v>7</v>
      </c>
      <c r="C23" s="331" t="s">
        <v>166</v>
      </c>
      <c r="D23" s="124" t="s">
        <v>168</v>
      </c>
      <c r="E23" s="308">
        <v>29</v>
      </c>
      <c r="F23" s="101">
        <f>IF(OSNOVA!$B$42=1,+#REF!*FRD*DF*(#REF!+1),"")</f>
      </c>
      <c r="G23" s="101"/>
      <c r="H23" s="80"/>
    </row>
    <row r="24" spans="1:8" s="78" customFormat="1" ht="12">
      <c r="A24" s="165"/>
      <c r="B24" s="79"/>
      <c r="C24" s="331"/>
      <c r="D24" s="124"/>
      <c r="E24" s="308"/>
      <c r="F24" s="101"/>
      <c r="G24" s="101"/>
      <c r="H24" s="80"/>
    </row>
    <row r="25" spans="1:8" s="78" customFormat="1" ht="15.75" customHeight="1">
      <c r="A25" s="165" t="s">
        <v>114</v>
      </c>
      <c r="B25" s="79">
        <f>COUNT($B$11:B23)+1</f>
        <v>8</v>
      </c>
      <c r="C25" s="331" t="s">
        <v>167</v>
      </c>
      <c r="D25" s="124" t="s">
        <v>151</v>
      </c>
      <c r="E25" s="308">
        <v>852</v>
      </c>
      <c r="F25" s="101">
        <f>IF(OSNOVA!$B$42=1,+#REF!*FRD*DF*(#REF!+1),"")</f>
      </c>
      <c r="G25" s="101"/>
      <c r="H25" s="80"/>
    </row>
    <row r="26" spans="1:8" s="78" customFormat="1" ht="12">
      <c r="A26" s="165"/>
      <c r="B26" s="79"/>
      <c r="C26" s="331"/>
      <c r="D26" s="124"/>
      <c r="E26" s="308"/>
      <c r="F26" s="101"/>
      <c r="G26" s="101"/>
      <c r="H26" s="80"/>
    </row>
    <row r="27" spans="1:8" s="78" customFormat="1" ht="15.75" customHeight="1">
      <c r="A27" s="165" t="s">
        <v>114</v>
      </c>
      <c r="B27" s="79">
        <f>COUNT($B$11:B25)+1</f>
        <v>9</v>
      </c>
      <c r="C27" s="331" t="s">
        <v>242</v>
      </c>
      <c r="D27" s="124" t="s">
        <v>151</v>
      </c>
      <c r="E27" s="308">
        <v>2</v>
      </c>
      <c r="F27" s="101">
        <f>IF(OSNOVA!$B$42=1,+#REF!*FRD*DF*(#REF!+1),"")</f>
      </c>
      <c r="G27" s="101"/>
      <c r="H27" s="80"/>
    </row>
    <row r="28" spans="1:8" s="78" customFormat="1" ht="12">
      <c r="A28" s="165"/>
      <c r="B28" s="79"/>
      <c r="C28" s="331"/>
      <c r="D28" s="124"/>
      <c r="E28" s="308"/>
      <c r="F28" s="101"/>
      <c r="G28" s="101"/>
      <c r="H28" s="80"/>
    </row>
    <row r="29" spans="1:8" s="78" customFormat="1" ht="15.75" customHeight="1">
      <c r="A29" s="165" t="s">
        <v>114</v>
      </c>
      <c r="B29" s="79">
        <f>COUNT($B$11:B27)+1</f>
        <v>10</v>
      </c>
      <c r="C29" s="331" t="s">
        <v>217</v>
      </c>
      <c r="D29" s="124" t="s">
        <v>10</v>
      </c>
      <c r="E29" s="308">
        <v>8</v>
      </c>
      <c r="F29" s="101">
        <f>IF(OSNOVA!$B$42=1,+#REF!*FRD*DF*(#REF!+1),"")</f>
      </c>
      <c r="G29" s="101"/>
      <c r="H29" s="80"/>
    </row>
    <row r="30" spans="1:8" s="78" customFormat="1" ht="12">
      <c r="A30" s="165"/>
      <c r="B30" s="79"/>
      <c r="C30" s="331"/>
      <c r="D30" s="124"/>
      <c r="E30" s="308"/>
      <c r="F30" s="101"/>
      <c r="G30" s="101"/>
      <c r="H30" s="80"/>
    </row>
    <row r="31" spans="1:7" s="147" customFormat="1" ht="13.5" thickBot="1">
      <c r="A31" s="166"/>
      <c r="B31" s="163"/>
      <c r="C31" s="144" t="str">
        <f>CONCATENATE(B9," ",C9," - SKUPAJ:")</f>
        <v>I. PREDDELA - SKUPAJ:</v>
      </c>
      <c r="D31" s="144"/>
      <c r="E31" s="144"/>
      <c r="F31" s="145"/>
      <c r="G31" s="146"/>
    </row>
    <row r="32" spans="1:7" s="147" customFormat="1" ht="12.75">
      <c r="A32" s="311"/>
      <c r="B32" s="312"/>
      <c r="C32" s="272"/>
      <c r="D32" s="272"/>
      <c r="E32" s="272"/>
      <c r="F32" s="313"/>
      <c r="G32" s="314"/>
    </row>
    <row r="33" spans="1:7" s="186" customFormat="1" ht="16.5" thickBot="1">
      <c r="A33" s="181"/>
      <c r="B33" s="328" t="s">
        <v>153</v>
      </c>
      <c r="C33" s="182" t="s">
        <v>169</v>
      </c>
      <c r="D33" s="329"/>
      <c r="E33" s="330"/>
      <c r="F33" s="183"/>
      <c r="G33" s="184"/>
    </row>
    <row r="34" spans="1:8" s="82" customFormat="1" ht="12">
      <c r="A34" s="165"/>
      <c r="B34" s="79"/>
      <c r="C34" s="306"/>
      <c r="D34" s="307"/>
      <c r="E34" s="308"/>
      <c r="F34" s="101"/>
      <c r="G34" s="101"/>
      <c r="H34" s="81"/>
    </row>
    <row r="35" spans="1:8" s="82" customFormat="1" ht="37.5" customHeight="1">
      <c r="A35" s="165" t="s">
        <v>153</v>
      </c>
      <c r="B35" s="79">
        <v>1</v>
      </c>
      <c r="C35" s="331" t="s">
        <v>239</v>
      </c>
      <c r="D35" s="124" t="s">
        <v>147</v>
      </c>
      <c r="E35" s="308">
        <v>40</v>
      </c>
      <c r="F35" s="101">
        <f>IF(OSNOVA!$B$42=1,+#REF!*FRD*DF*(#REF!+1),"")</f>
      </c>
      <c r="G35" s="101"/>
      <c r="H35" s="81"/>
    </row>
    <row r="36" spans="1:8" s="82" customFormat="1" ht="12">
      <c r="A36" s="165"/>
      <c r="B36" s="192"/>
      <c r="C36" s="331"/>
      <c r="D36" s="124"/>
      <c r="E36" s="321"/>
      <c r="F36" s="101"/>
      <c r="G36" s="101"/>
      <c r="H36" s="81"/>
    </row>
    <row r="37" spans="1:8" s="82" customFormat="1" ht="24">
      <c r="A37" s="165" t="s">
        <v>153</v>
      </c>
      <c r="B37" s="79">
        <f>COUNT($B$35:B35)+1</f>
        <v>2</v>
      </c>
      <c r="C37" s="331" t="s">
        <v>171</v>
      </c>
      <c r="D37" s="124" t="s">
        <v>147</v>
      </c>
      <c r="E37" s="308">
        <v>91</v>
      </c>
      <c r="F37" s="101">
        <f>IF(OSNOVA!$B$42=1,+#REF!*FRD*DF*(#REF!+1),"")</f>
      </c>
      <c r="G37" s="101"/>
      <c r="H37" s="81"/>
    </row>
    <row r="38" spans="1:8" s="82" customFormat="1" ht="12" customHeight="1">
      <c r="A38" s="165"/>
      <c r="B38" s="79"/>
      <c r="C38" s="331"/>
      <c r="D38" s="124"/>
      <c r="E38" s="321"/>
      <c r="F38" s="101"/>
      <c r="G38" s="101"/>
      <c r="H38" s="81"/>
    </row>
    <row r="39" spans="1:8" s="82" customFormat="1" ht="24">
      <c r="A39" s="165" t="s">
        <v>153</v>
      </c>
      <c r="B39" s="79">
        <f>COUNT($B$35:B38)+1</f>
        <v>3</v>
      </c>
      <c r="C39" s="331" t="s">
        <v>172</v>
      </c>
      <c r="D39" s="124" t="s">
        <v>147</v>
      </c>
      <c r="E39" s="308">
        <v>1</v>
      </c>
      <c r="F39" s="101">
        <f>IF(OSNOVA!$B$42=1,+#REF!*FRD*DF*(#REF!+1),"")</f>
      </c>
      <c r="G39" s="101"/>
      <c r="H39" s="81"/>
    </row>
    <row r="40" spans="1:8" s="78" customFormat="1" ht="12.75">
      <c r="A40" s="165"/>
      <c r="B40" s="79"/>
      <c r="C40" s="331"/>
      <c r="D40" s="124"/>
      <c r="E40" s="321"/>
      <c r="F40" s="101"/>
      <c r="G40" s="101"/>
      <c r="H40" s="120"/>
    </row>
    <row r="41" spans="1:8" s="78" customFormat="1" ht="12.75">
      <c r="A41" s="165" t="s">
        <v>153</v>
      </c>
      <c r="B41" s="79">
        <f>COUNT($B$35:B40)+1</f>
        <v>4</v>
      </c>
      <c r="C41" s="331" t="s">
        <v>193</v>
      </c>
      <c r="D41" s="124" t="s">
        <v>147</v>
      </c>
      <c r="E41" s="308">
        <v>14</v>
      </c>
      <c r="F41" s="101">
        <f>IF(OSNOVA!$B$42=1,+#REF!*FRD*DF*(#REF!+1),"")</f>
      </c>
      <c r="G41" s="101"/>
      <c r="H41" s="120"/>
    </row>
    <row r="42" spans="1:8" s="78" customFormat="1" ht="12.75">
      <c r="A42" s="165"/>
      <c r="B42" s="79"/>
      <c r="C42" s="331"/>
      <c r="D42" s="124"/>
      <c r="E42" s="321"/>
      <c r="F42" s="101"/>
      <c r="G42" s="101"/>
      <c r="H42" s="120"/>
    </row>
    <row r="43" spans="1:8" s="78" customFormat="1" ht="24">
      <c r="A43" s="165" t="s">
        <v>153</v>
      </c>
      <c r="B43" s="79">
        <f>COUNT($B$35:B42)+1</f>
        <v>5</v>
      </c>
      <c r="C43" s="331" t="s">
        <v>173</v>
      </c>
      <c r="D43" s="124" t="s">
        <v>151</v>
      </c>
      <c r="E43" s="308">
        <v>729</v>
      </c>
      <c r="F43" s="101">
        <f>IF(OSNOVA!$B$42=1,+#REF!*FRD*DF*(#REF!+1),"")</f>
      </c>
      <c r="G43" s="101"/>
      <c r="H43" s="120"/>
    </row>
    <row r="44" spans="1:8" s="78" customFormat="1" ht="12.75">
      <c r="A44" s="165"/>
      <c r="B44" s="79"/>
      <c r="C44" s="331"/>
      <c r="D44" s="124"/>
      <c r="E44" s="308"/>
      <c r="F44" s="101"/>
      <c r="G44" s="101"/>
      <c r="H44" s="120"/>
    </row>
    <row r="45" spans="1:8" s="78" customFormat="1" ht="48">
      <c r="A45" s="165" t="s">
        <v>153</v>
      </c>
      <c r="B45" s="79">
        <f>COUNT($B$35:B44)+1</f>
        <v>6</v>
      </c>
      <c r="C45" s="331" t="s">
        <v>243</v>
      </c>
      <c r="D45" s="124" t="s">
        <v>147</v>
      </c>
      <c r="E45" s="308">
        <v>109</v>
      </c>
      <c r="F45" s="101">
        <f>IF(OSNOVA!$B$42=1,+#REF!*FRD*DF*(#REF!+1),"")</f>
      </c>
      <c r="G45" s="101"/>
      <c r="H45" s="120"/>
    </row>
    <row r="46" spans="1:8" s="78" customFormat="1" ht="12.75">
      <c r="A46" s="165"/>
      <c r="B46" s="79"/>
      <c r="C46" s="331"/>
      <c r="D46" s="124"/>
      <c r="E46" s="308"/>
      <c r="F46" s="101"/>
      <c r="G46" s="101"/>
      <c r="H46" s="120"/>
    </row>
    <row r="47" spans="1:8" s="78" customFormat="1" ht="12.75">
      <c r="A47" s="165" t="s">
        <v>153</v>
      </c>
      <c r="B47" s="79">
        <f>COUNT($B$35:B46)+1</f>
        <v>7</v>
      </c>
      <c r="C47" s="331" t="s">
        <v>174</v>
      </c>
      <c r="D47" s="124" t="s">
        <v>147</v>
      </c>
      <c r="E47" s="308">
        <v>78</v>
      </c>
      <c r="F47" s="101">
        <f>IF(OSNOVA!$B$42=1,+#REF!*FRD*DF*(#REF!+1),"")</f>
      </c>
      <c r="G47" s="101"/>
      <c r="H47" s="120"/>
    </row>
    <row r="48" spans="1:8" s="78" customFormat="1" ht="12.75">
      <c r="A48" s="165"/>
      <c r="B48" s="79"/>
      <c r="C48" s="331"/>
      <c r="D48" s="87"/>
      <c r="E48" s="308"/>
      <c r="F48" s="101"/>
      <c r="G48" s="101"/>
      <c r="H48" s="120"/>
    </row>
    <row r="49" spans="1:8" s="82" customFormat="1" ht="15" customHeight="1">
      <c r="A49" s="165" t="s">
        <v>153</v>
      </c>
      <c r="B49" s="79">
        <f>COUNT($B$35:B48)+1</f>
        <v>8</v>
      </c>
      <c r="C49" s="331" t="s">
        <v>175</v>
      </c>
      <c r="D49" s="124" t="s">
        <v>147</v>
      </c>
      <c r="E49" s="308">
        <v>78</v>
      </c>
      <c r="F49" s="101">
        <f>IF(OSNOVA!$B$42=1,+#REF!*FRD*DF*(#REF!+1),"")</f>
      </c>
      <c r="G49" s="101"/>
      <c r="H49" s="81"/>
    </row>
    <row r="50" spans="1:8" s="82" customFormat="1" ht="12">
      <c r="A50" s="165"/>
      <c r="B50" s="79"/>
      <c r="C50" s="331"/>
      <c r="D50" s="124"/>
      <c r="E50" s="346"/>
      <c r="F50" s="101"/>
      <c r="G50" s="101"/>
      <c r="H50" s="81"/>
    </row>
    <row r="51" spans="1:7" s="147" customFormat="1" ht="13.5" thickBot="1">
      <c r="A51" s="166"/>
      <c r="B51" s="163"/>
      <c r="C51" s="144" t="str">
        <f>CONCATENATE(B33," ",C33," - SKUPAJ:")</f>
        <v>II. ZEMELJSKA DELA - SKUPAJ:</v>
      </c>
      <c r="D51" s="144"/>
      <c r="E51" s="347"/>
      <c r="F51" s="145"/>
      <c r="G51" s="146"/>
    </row>
    <row r="52" spans="1:7" s="147" customFormat="1" ht="12.75">
      <c r="A52" s="311"/>
      <c r="B52" s="312"/>
      <c r="C52" s="272"/>
      <c r="D52" s="272"/>
      <c r="E52" s="348"/>
      <c r="F52" s="313"/>
      <c r="G52" s="314"/>
    </row>
    <row r="53" spans="1:7" s="186" customFormat="1" ht="16.5" thickBot="1">
      <c r="A53" s="181"/>
      <c r="B53" s="328" t="s">
        <v>154</v>
      </c>
      <c r="C53" s="182" t="s">
        <v>178</v>
      </c>
      <c r="D53" s="329"/>
      <c r="E53" s="351"/>
      <c r="F53" s="183"/>
      <c r="G53" s="184"/>
    </row>
    <row r="54" spans="1:8" s="82" customFormat="1" ht="12">
      <c r="A54" s="165"/>
      <c r="B54" s="79"/>
      <c r="C54" s="306"/>
      <c r="D54" s="307"/>
      <c r="E54" s="346"/>
      <c r="F54" s="101"/>
      <c r="G54" s="101"/>
      <c r="H54" s="81"/>
    </row>
    <row r="55" spans="1:8" s="82" customFormat="1" ht="28.5" customHeight="1">
      <c r="A55" s="165" t="s">
        <v>176</v>
      </c>
      <c r="B55" s="79">
        <v>1</v>
      </c>
      <c r="C55" s="331" t="s">
        <v>197</v>
      </c>
      <c r="D55" s="124" t="s">
        <v>147</v>
      </c>
      <c r="E55" s="308">
        <v>146</v>
      </c>
      <c r="F55" s="101">
        <f>IF(OSNOVA!$B$42=1,+#REF!*FRD*DF*(#REF!+1),"")</f>
      </c>
      <c r="G55" s="101"/>
      <c r="H55" s="81"/>
    </row>
    <row r="56" spans="1:8" s="82" customFormat="1" ht="12">
      <c r="A56" s="165"/>
      <c r="B56" s="192"/>
      <c r="C56" s="331"/>
      <c r="D56" s="124"/>
      <c r="E56" s="349"/>
      <c r="F56" s="101"/>
      <c r="G56" s="101"/>
      <c r="H56" s="81"/>
    </row>
    <row r="57" spans="1:8" s="82" customFormat="1" ht="24">
      <c r="A57" s="165" t="s">
        <v>154</v>
      </c>
      <c r="B57" s="79">
        <f>COUNT($B$55:B56)+1</f>
        <v>2</v>
      </c>
      <c r="C57" s="331" t="s">
        <v>204</v>
      </c>
      <c r="D57" s="124" t="s">
        <v>151</v>
      </c>
      <c r="E57" s="308">
        <v>1455</v>
      </c>
      <c r="F57" s="101">
        <f>IF(OSNOVA!$B$42=1,+#REF!*FRD*DF*(#REF!+1),"")</f>
      </c>
      <c r="G57" s="101"/>
      <c r="H57" s="81"/>
    </row>
    <row r="58" spans="1:8" s="82" customFormat="1" ht="12">
      <c r="A58" s="165"/>
      <c r="B58" s="79"/>
      <c r="C58" s="331"/>
      <c r="D58" s="124"/>
      <c r="E58" s="308"/>
      <c r="F58" s="101"/>
      <c r="G58" s="101"/>
      <c r="H58" s="81"/>
    </row>
    <row r="59" spans="1:8" s="78" customFormat="1" ht="48">
      <c r="A59" s="165" t="s">
        <v>154</v>
      </c>
      <c r="B59" s="79">
        <f>COUNT($B$55:B58)+1</f>
        <v>3</v>
      </c>
      <c r="C59" s="331" t="s">
        <v>222</v>
      </c>
      <c r="D59" s="124" t="s">
        <v>168</v>
      </c>
      <c r="E59" s="308">
        <v>398</v>
      </c>
      <c r="F59" s="101">
        <f>IF(OSNOVA!$B$42=1,+#REF!*FRD*DF*(#REF!+1),"")</f>
      </c>
      <c r="G59" s="101"/>
      <c r="H59" s="120"/>
    </row>
    <row r="60" spans="1:8" s="78" customFormat="1" ht="12.75">
      <c r="A60" s="165"/>
      <c r="B60" s="79"/>
      <c r="C60" s="331"/>
      <c r="D60" s="124"/>
      <c r="E60" s="349"/>
      <c r="F60" s="101"/>
      <c r="G60" s="101"/>
      <c r="H60" s="120"/>
    </row>
    <row r="61" spans="1:8" s="78" customFormat="1" ht="48">
      <c r="A61" s="165" t="s">
        <v>154</v>
      </c>
      <c r="B61" s="79">
        <f>COUNT($B$55:B60)+1</f>
        <v>4</v>
      </c>
      <c r="C61" s="331" t="s">
        <v>220</v>
      </c>
      <c r="D61" s="124" t="s">
        <v>151</v>
      </c>
      <c r="E61" s="308">
        <v>42</v>
      </c>
      <c r="F61" s="101">
        <f>IF(OSNOVA!$B$42=1,+#REF!*FRD*DF*(#REF!+1),"")</f>
      </c>
      <c r="G61" s="101"/>
      <c r="H61" s="120"/>
    </row>
    <row r="62" spans="1:8" s="78" customFormat="1" ht="12.75">
      <c r="A62" s="165"/>
      <c r="B62" s="79"/>
      <c r="C62" s="331"/>
      <c r="D62" s="124"/>
      <c r="E62" s="349"/>
      <c r="F62" s="101"/>
      <c r="G62" s="101"/>
      <c r="H62" s="120"/>
    </row>
    <row r="63" spans="1:8" s="78" customFormat="1" ht="48">
      <c r="A63" s="165" t="s">
        <v>154</v>
      </c>
      <c r="B63" s="79">
        <f>COUNT($B$55:B62)+1</f>
        <v>5</v>
      </c>
      <c r="C63" s="331" t="s">
        <v>221</v>
      </c>
      <c r="D63" s="124" t="s">
        <v>151</v>
      </c>
      <c r="E63" s="308">
        <v>54</v>
      </c>
      <c r="F63" s="101">
        <f>IF(OSNOVA!$B$42=1,+#REF!*FRD*DF*(#REF!+1),"")</f>
      </c>
      <c r="G63" s="101"/>
      <c r="H63" s="120"/>
    </row>
    <row r="64" spans="1:8" s="78" customFormat="1" ht="12.75">
      <c r="A64" s="165"/>
      <c r="B64" s="79"/>
      <c r="C64" s="331"/>
      <c r="D64" s="124"/>
      <c r="E64" s="349"/>
      <c r="F64" s="101"/>
      <c r="G64" s="101"/>
      <c r="H64" s="120"/>
    </row>
    <row r="65" spans="1:7" s="147" customFormat="1" ht="13.5" thickBot="1">
      <c r="A65" s="166"/>
      <c r="B65" s="163"/>
      <c r="C65" s="144" t="str">
        <f>CONCATENATE(B53," ",C53," - SKUPAJ:")</f>
        <v>III. VOZIŠČNE KONSTRUKCIJE - SKUPAJ:</v>
      </c>
      <c r="D65" s="144"/>
      <c r="E65" s="347"/>
      <c r="F65" s="145"/>
      <c r="G65" s="146"/>
    </row>
    <row r="66" spans="1:7" s="147" customFormat="1" ht="12.75">
      <c r="A66" s="311"/>
      <c r="B66" s="312"/>
      <c r="C66" s="272"/>
      <c r="D66" s="272"/>
      <c r="E66" s="348"/>
      <c r="F66" s="313"/>
      <c r="G66" s="314"/>
    </row>
    <row r="67" spans="1:7" s="186" customFormat="1" ht="16.5" thickBot="1">
      <c r="A67" s="181"/>
      <c r="B67" s="328" t="s">
        <v>179</v>
      </c>
      <c r="C67" s="182" t="s">
        <v>157</v>
      </c>
      <c r="D67" s="329"/>
      <c r="E67" s="351"/>
      <c r="F67" s="183"/>
      <c r="G67" s="184"/>
    </row>
    <row r="68" spans="1:8" s="82" customFormat="1" ht="12">
      <c r="A68" s="165"/>
      <c r="B68" s="79"/>
      <c r="C68" s="306"/>
      <c r="D68" s="307"/>
      <c r="E68" s="346"/>
      <c r="F68" s="101"/>
      <c r="G68" s="101"/>
      <c r="H68" s="81"/>
    </row>
    <row r="69" spans="1:8" s="82" customFormat="1" ht="38.25" customHeight="1">
      <c r="A69" s="165" t="s">
        <v>155</v>
      </c>
      <c r="B69" s="79">
        <f>COUNT(#REF!)+1</f>
        <v>1</v>
      </c>
      <c r="C69" s="331" t="s">
        <v>205</v>
      </c>
      <c r="D69" s="124" t="s">
        <v>10</v>
      </c>
      <c r="E69" s="308">
        <v>2</v>
      </c>
      <c r="F69" s="101">
        <f>IF(OSNOVA!$B$42=1,+#REF!*FRD*DF*(#REF!+1),"")</f>
      </c>
      <c r="G69" s="101"/>
      <c r="H69" s="81"/>
    </row>
    <row r="70" spans="1:8" s="82" customFormat="1" ht="13.5" customHeight="1">
      <c r="A70" s="165"/>
      <c r="B70" s="79"/>
      <c r="C70" s="331"/>
      <c r="D70" s="124"/>
      <c r="E70" s="346"/>
      <c r="F70" s="101"/>
      <c r="G70" s="101"/>
      <c r="H70" s="81"/>
    </row>
    <row r="71" spans="1:8" s="82" customFormat="1" ht="52.5" customHeight="1">
      <c r="A71" s="165" t="s">
        <v>155</v>
      </c>
      <c r="B71" s="79">
        <f>COUNT($B$69:B70)+1</f>
        <v>2</v>
      </c>
      <c r="C71" s="331" t="s">
        <v>206</v>
      </c>
      <c r="D71" s="124" t="s">
        <v>10</v>
      </c>
      <c r="E71" s="308">
        <v>1</v>
      </c>
      <c r="F71" s="101">
        <f>IF(OSNOVA!$B$42=1,+#REF!*FRD*DF*(#REF!+1),"")</f>
      </c>
      <c r="G71" s="101"/>
      <c r="H71" s="81"/>
    </row>
    <row r="72" spans="1:8" s="82" customFormat="1" ht="13.5" customHeight="1">
      <c r="A72" s="165"/>
      <c r="B72" s="79"/>
      <c r="C72" s="331"/>
      <c r="D72" s="124"/>
      <c r="E72" s="346"/>
      <c r="F72" s="101"/>
      <c r="G72" s="101"/>
      <c r="H72" s="81"/>
    </row>
    <row r="73" spans="1:7" s="147" customFormat="1" ht="13.5" thickBot="1">
      <c r="A73" s="166"/>
      <c r="B73" s="163"/>
      <c r="C73" s="144" t="str">
        <f>CONCATENATE(B67," ",C67," - SKUPAJ:")</f>
        <v>IV.  ODVODNJAVANJE - SKUPAJ:</v>
      </c>
      <c r="D73" s="144"/>
      <c r="E73" s="347"/>
      <c r="F73" s="145"/>
      <c r="G73" s="146"/>
    </row>
    <row r="74" spans="1:8" s="82" customFormat="1" ht="12" customHeight="1">
      <c r="A74" s="165"/>
      <c r="B74" s="79"/>
      <c r="C74" s="331"/>
      <c r="D74" s="124"/>
      <c r="E74" s="349"/>
      <c r="F74" s="101"/>
      <c r="G74" s="101"/>
      <c r="H74" s="81"/>
    </row>
    <row r="75" spans="1:7" s="186" customFormat="1" ht="32.25" thickBot="1">
      <c r="A75" s="181"/>
      <c r="B75" s="328" t="s">
        <v>180</v>
      </c>
      <c r="C75" s="182" t="s">
        <v>181</v>
      </c>
      <c r="D75" s="329"/>
      <c r="E75" s="351"/>
      <c r="F75" s="183"/>
      <c r="G75" s="184"/>
    </row>
    <row r="76" spans="1:8" s="82" customFormat="1" ht="12" customHeight="1">
      <c r="A76" s="165"/>
      <c r="B76" s="79"/>
      <c r="C76" s="331"/>
      <c r="D76" s="124"/>
      <c r="E76" s="349"/>
      <c r="F76" s="101"/>
      <c r="G76" s="101"/>
      <c r="H76" s="81"/>
    </row>
    <row r="77" spans="1:8" s="82" customFormat="1" ht="24">
      <c r="A77" s="165" t="s">
        <v>182</v>
      </c>
      <c r="B77" s="79">
        <v>1</v>
      </c>
      <c r="C77" s="334" t="s">
        <v>183</v>
      </c>
      <c r="D77" s="124" t="s">
        <v>10</v>
      </c>
      <c r="E77" s="308">
        <v>8</v>
      </c>
      <c r="F77" s="101">
        <f>IF(OSNOVA!$B$42=1,+#REF!*FRD*DF*(#REF!+1),"")</f>
      </c>
      <c r="G77" s="101"/>
      <c r="H77" s="81"/>
    </row>
    <row r="78" spans="1:8" s="82" customFormat="1" ht="12">
      <c r="A78" s="165"/>
      <c r="B78" s="79"/>
      <c r="C78" s="334" t="s">
        <v>38</v>
      </c>
      <c r="D78" s="332"/>
      <c r="E78" s="321"/>
      <c r="F78" s="101"/>
      <c r="G78" s="101"/>
      <c r="H78" s="81"/>
    </row>
    <row r="79" spans="1:8" s="82" customFormat="1" ht="36">
      <c r="A79" s="165" t="s">
        <v>182</v>
      </c>
      <c r="B79" s="79">
        <f>COUNT($B76:B$77)+1</f>
        <v>2</v>
      </c>
      <c r="C79" s="334" t="s">
        <v>184</v>
      </c>
      <c r="D79" s="124" t="s">
        <v>10</v>
      </c>
      <c r="E79" s="308">
        <v>8</v>
      </c>
      <c r="F79" s="101">
        <f>IF(OSNOVA!$B$42=1,+#REF!*FRD*DF*(#REF!+1),"")</f>
      </c>
      <c r="G79" s="101"/>
      <c r="H79" s="81"/>
    </row>
    <row r="80" spans="1:8" s="78" customFormat="1" ht="12.75">
      <c r="A80" s="165"/>
      <c r="B80" s="79"/>
      <c r="C80" s="334"/>
      <c r="D80" s="124"/>
      <c r="E80" s="349"/>
      <c r="F80" s="101"/>
      <c r="G80" s="101"/>
      <c r="H80" s="120"/>
    </row>
    <row r="81" spans="1:8" s="78" customFormat="1" ht="36">
      <c r="A81" s="165" t="s">
        <v>182</v>
      </c>
      <c r="B81" s="79">
        <f>COUNT($B$77:B79)+1</f>
        <v>3</v>
      </c>
      <c r="C81" s="334" t="s">
        <v>231</v>
      </c>
      <c r="D81" s="124" t="s">
        <v>10</v>
      </c>
      <c r="E81" s="308">
        <v>4</v>
      </c>
      <c r="F81" s="101">
        <f>IF(OSNOVA!$B$42=1,+#REF!*FRD*DF*(#REF!+1),"")</f>
      </c>
      <c r="G81" s="101"/>
      <c r="H81" s="120"/>
    </row>
    <row r="82" spans="1:8" s="78" customFormat="1" ht="12.75">
      <c r="A82" s="165"/>
      <c r="B82" s="79"/>
      <c r="C82" s="334"/>
      <c r="D82" s="124"/>
      <c r="E82" s="308"/>
      <c r="F82" s="101"/>
      <c r="G82" s="101"/>
      <c r="H82" s="120"/>
    </row>
    <row r="83" spans="1:8" s="78" customFormat="1" ht="48">
      <c r="A83" s="165" t="s">
        <v>182</v>
      </c>
      <c r="B83" s="79">
        <f>COUNT($B$77:B81)+1</f>
        <v>4</v>
      </c>
      <c r="C83" s="334" t="s">
        <v>237</v>
      </c>
      <c r="D83" s="124" t="s">
        <v>168</v>
      </c>
      <c r="E83" s="308">
        <v>361</v>
      </c>
      <c r="F83" s="101" t="e">
        <f>IF('[4]OSNOVA'!$B$42=1,+#REF!*FRD*DF*(#REF!+1),"")</f>
        <v>#REF!</v>
      </c>
      <c r="G83" s="101"/>
      <c r="H83" s="120"/>
    </row>
    <row r="84" spans="1:8" s="78" customFormat="1" ht="12.75">
      <c r="A84" s="165"/>
      <c r="B84" s="79"/>
      <c r="C84" s="334"/>
      <c r="D84" s="124"/>
      <c r="E84" s="308"/>
      <c r="F84" s="101"/>
      <c r="G84" s="101"/>
      <c r="H84" s="120"/>
    </row>
    <row r="85" spans="1:8" s="78" customFormat="1" ht="48">
      <c r="A85" s="165" t="s">
        <v>182</v>
      </c>
      <c r="B85" s="79">
        <f>COUNT($B$77:B83)+1</f>
        <v>5</v>
      </c>
      <c r="C85" s="334" t="s">
        <v>244</v>
      </c>
      <c r="D85" s="124" t="s">
        <v>168</v>
      </c>
      <c r="E85" s="308">
        <v>172</v>
      </c>
      <c r="F85" s="101">
        <f>IF(OSNOVA!$B$42=1,+#REF!*FRD*DF*(#REF!+1),"")</f>
      </c>
      <c r="G85" s="101"/>
      <c r="H85" s="120"/>
    </row>
    <row r="86" spans="1:8" s="78" customFormat="1" ht="12.75">
      <c r="A86" s="165"/>
      <c r="B86" s="79"/>
      <c r="C86" s="331"/>
      <c r="D86" s="124"/>
      <c r="E86" s="349"/>
      <c r="F86" s="101"/>
      <c r="G86" s="101"/>
      <c r="H86" s="120"/>
    </row>
    <row r="87" spans="1:8" s="78" customFormat="1" ht="24">
      <c r="A87" s="165" t="s">
        <v>182</v>
      </c>
      <c r="B87" s="79">
        <f>COUNT($B$77:B86)+1</f>
        <v>6</v>
      </c>
      <c r="C87" s="334" t="s">
        <v>233</v>
      </c>
      <c r="D87" s="124" t="s">
        <v>168</v>
      </c>
      <c r="E87" s="308">
        <v>18</v>
      </c>
      <c r="F87" s="101">
        <f>IF(OSNOVA!$B$42=1,+#REF!*FRD*DF*(#REF!+1),"")</f>
      </c>
      <c r="G87" s="101"/>
      <c r="H87" s="120"/>
    </row>
    <row r="88" spans="1:8" s="78" customFormat="1" ht="12.75">
      <c r="A88" s="165"/>
      <c r="B88" s="79"/>
      <c r="C88" s="334" t="s">
        <v>38</v>
      </c>
      <c r="D88" s="332"/>
      <c r="E88" s="349"/>
      <c r="F88" s="101"/>
      <c r="G88" s="101"/>
      <c r="H88" s="120"/>
    </row>
    <row r="89" spans="1:8" s="78" customFormat="1" ht="24">
      <c r="A89" s="165" t="s">
        <v>182</v>
      </c>
      <c r="B89" s="79">
        <f>COUNT($B$77:B88)+1</f>
        <v>7</v>
      </c>
      <c r="C89" s="334" t="s">
        <v>249</v>
      </c>
      <c r="D89" s="124" t="s">
        <v>10</v>
      </c>
      <c r="E89" s="308">
        <v>12</v>
      </c>
      <c r="F89" s="101">
        <f>IF(OSNOVA!$B$42=1,+#REF!*FRD*DF*(#REF!+1),"")</f>
      </c>
      <c r="G89" s="101"/>
      <c r="H89" s="120"/>
    </row>
    <row r="90" spans="1:8" s="78" customFormat="1" ht="12.75">
      <c r="A90" s="165"/>
      <c r="B90" s="79"/>
      <c r="C90" s="334" t="s">
        <v>38</v>
      </c>
      <c r="D90" s="332"/>
      <c r="E90" s="349"/>
      <c r="F90" s="101"/>
      <c r="G90" s="101"/>
      <c r="H90" s="120"/>
    </row>
    <row r="91" spans="1:8" s="78" customFormat="1" ht="36">
      <c r="A91" s="165" t="s">
        <v>182</v>
      </c>
      <c r="B91" s="79">
        <f>COUNT($B$77:B89)+1</f>
        <v>8</v>
      </c>
      <c r="C91" s="334" t="s">
        <v>216</v>
      </c>
      <c r="D91" s="124" t="s">
        <v>10</v>
      </c>
      <c r="E91" s="308">
        <v>6</v>
      </c>
      <c r="F91" s="101">
        <f>IF(OSNOVA!$B$42=1,+#REF!*FRD*DF*(#REF!+1),"")</f>
      </c>
      <c r="G91" s="101"/>
      <c r="H91" s="120"/>
    </row>
    <row r="92" spans="1:8" s="78" customFormat="1" ht="12.75">
      <c r="A92" s="165"/>
      <c r="B92" s="79"/>
      <c r="C92" s="334" t="s">
        <v>38</v>
      </c>
      <c r="D92" s="332"/>
      <c r="E92" s="349"/>
      <c r="F92" s="101"/>
      <c r="G92" s="101"/>
      <c r="H92" s="120"/>
    </row>
    <row r="93" spans="1:7" s="147" customFormat="1" ht="13.5" thickBot="1">
      <c r="A93" s="166"/>
      <c r="B93" s="163"/>
      <c r="C93" s="144" t="str">
        <f>CONCATENATE(B75," ",C75," - SKUPAJ:")</f>
        <v>V.  PROMETNA SIGNALIZACIJA IN OPREMA - SKUPAJ:</v>
      </c>
      <c r="D93" s="144"/>
      <c r="E93" s="347"/>
      <c r="F93" s="145"/>
      <c r="G93" s="146"/>
    </row>
    <row r="94" spans="1:7" s="147" customFormat="1" ht="13.5" thickBot="1">
      <c r="A94" s="166"/>
      <c r="B94" s="163"/>
      <c r="C94" s="144"/>
      <c r="D94" s="144"/>
      <c r="E94" s="347"/>
      <c r="F94" s="145"/>
      <c r="G94" s="146"/>
    </row>
    <row r="95" spans="1:7" s="186" customFormat="1" ht="16.5" thickBot="1">
      <c r="A95" s="181"/>
      <c r="B95" s="328" t="s">
        <v>185</v>
      </c>
      <c r="C95" s="182" t="s">
        <v>148</v>
      </c>
      <c r="D95" s="329"/>
      <c r="E95" s="351"/>
      <c r="F95" s="183"/>
      <c r="G95" s="184"/>
    </row>
    <row r="96" spans="1:8" s="82" customFormat="1" ht="12">
      <c r="A96" s="165"/>
      <c r="B96" s="79"/>
      <c r="C96" s="306"/>
      <c r="D96" s="307"/>
      <c r="E96" s="346"/>
      <c r="F96" s="101"/>
      <c r="G96" s="101"/>
      <c r="H96" s="81"/>
    </row>
    <row r="97" spans="1:8" s="82" customFormat="1" ht="48.75" customHeight="1">
      <c r="A97" s="165" t="s">
        <v>186</v>
      </c>
      <c r="B97" s="79">
        <f>COUNT($B94:B$96)+1</f>
        <v>1</v>
      </c>
      <c r="C97" s="334" t="s">
        <v>246</v>
      </c>
      <c r="D97" s="124" t="s">
        <v>149</v>
      </c>
      <c r="E97" s="308">
        <v>35</v>
      </c>
      <c r="F97" s="101">
        <f>IF(OSNOVA!$B$42=1,+#REF!*FRD*DF*(#REF!+1),"")</f>
      </c>
      <c r="G97" s="101"/>
      <c r="H97" s="81"/>
    </row>
    <row r="98" spans="1:8" s="82" customFormat="1" ht="15.75" customHeight="1">
      <c r="A98" s="165"/>
      <c r="B98" s="79"/>
      <c r="C98" s="331" t="s">
        <v>38</v>
      </c>
      <c r="D98" s="332"/>
      <c r="E98" s="308"/>
      <c r="F98" s="101"/>
      <c r="G98" s="101"/>
      <c r="H98" s="81"/>
    </row>
    <row r="99" spans="1:8" s="82" customFormat="1" ht="56.25" customHeight="1">
      <c r="A99" s="165" t="s">
        <v>186</v>
      </c>
      <c r="B99" s="79">
        <f>COUNT($B97:B$97)+1</f>
        <v>2</v>
      </c>
      <c r="C99" s="334" t="s">
        <v>247</v>
      </c>
      <c r="D99" s="124" t="s">
        <v>10</v>
      </c>
      <c r="E99" s="308">
        <v>2</v>
      </c>
      <c r="F99" s="101">
        <f>IF(OSNOVA!$B$42=1,+#REF!*FRD*DF*(#REF!+1),"")</f>
      </c>
      <c r="G99" s="101"/>
      <c r="H99" s="81"/>
    </row>
    <row r="100" spans="1:8" s="82" customFormat="1" ht="12">
      <c r="A100" s="165"/>
      <c r="B100" s="192"/>
      <c r="C100" s="331" t="s">
        <v>38</v>
      </c>
      <c r="D100" s="332"/>
      <c r="E100" s="321"/>
      <c r="F100" s="101"/>
      <c r="G100" s="101"/>
      <c r="H100" s="81"/>
    </row>
    <row r="101" spans="1:7" s="147" customFormat="1" ht="13.5" thickBot="1">
      <c r="A101" s="166"/>
      <c r="B101" s="163"/>
      <c r="C101" s="144" t="str">
        <f>CONCATENATE(B95," ",C95," - SKUPAJ:")</f>
        <v>VI.  OSTALO - SKUPAJ:</v>
      </c>
      <c r="D101" s="144"/>
      <c r="E101" s="347"/>
      <c r="F101" s="145"/>
      <c r="G101" s="146"/>
    </row>
    <row r="102" spans="1:8" s="82" customFormat="1" ht="12" customHeight="1">
      <c r="A102" s="165"/>
      <c r="B102" s="79"/>
      <c r="C102" s="331"/>
      <c r="D102" s="124"/>
      <c r="E102" s="349"/>
      <c r="F102" s="101"/>
      <c r="G102" s="101"/>
      <c r="H102" s="81"/>
    </row>
    <row r="103" spans="1:7" s="78" customFormat="1" ht="12">
      <c r="A103" s="83"/>
      <c r="B103" s="83"/>
      <c r="C103" s="129"/>
      <c r="D103" s="83"/>
      <c r="E103" s="350"/>
      <c r="F103" s="91"/>
      <c r="G103" s="91"/>
    </row>
    <row r="104" spans="1:7" s="320" customFormat="1" ht="17.25" thickBot="1">
      <c r="A104" s="315" t="str">
        <f>CONCATENATE("REKAPITULACIJA - ",A4,C4)</f>
        <v>REKAPITULACIJA - </v>
      </c>
      <c r="B104" s="315"/>
      <c r="C104" s="316"/>
      <c r="D104" s="317"/>
      <c r="E104" s="318"/>
      <c r="F104" s="319"/>
      <c r="G104" s="319"/>
    </row>
    <row r="105" spans="1:7" s="193" customFormat="1" ht="14.25" customHeight="1">
      <c r="A105" s="187"/>
      <c r="B105" s="187"/>
      <c r="C105" s="188"/>
      <c r="D105" s="187"/>
      <c r="E105" s="189"/>
      <c r="F105" s="190"/>
      <c r="G105" s="190"/>
    </row>
    <row r="106" spans="1:7" s="193" customFormat="1" ht="12.75" customHeight="1">
      <c r="A106" s="91" t="s">
        <v>133</v>
      </c>
      <c r="B106" s="194"/>
      <c r="C106" s="195"/>
      <c r="D106" s="194"/>
      <c r="E106" s="194"/>
      <c r="F106" s="194"/>
      <c r="G106" s="194"/>
    </row>
    <row r="107" spans="1:8" s="147" customFormat="1" ht="12.75">
      <c r="A107" s="196"/>
      <c r="B107" s="196"/>
      <c r="C107" s="197"/>
      <c r="D107" s="198"/>
      <c r="E107" s="199"/>
      <c r="F107" s="200"/>
      <c r="G107" s="200"/>
      <c r="H107" s="201"/>
    </row>
    <row r="108" spans="1:8" s="147" customFormat="1" ht="13.5" customHeight="1">
      <c r="A108" s="202"/>
      <c r="B108" s="202"/>
      <c r="C108" s="203"/>
      <c r="E108" s="204"/>
      <c r="F108" s="201"/>
      <c r="G108" s="201"/>
      <c r="H108" s="201"/>
    </row>
    <row r="109" spans="1:7" s="153" customFormat="1" ht="15.75" customHeight="1">
      <c r="A109" s="148"/>
      <c r="B109" s="149" t="str">
        <f>+B9</f>
        <v>I.</v>
      </c>
      <c r="C109" s="149" t="str">
        <f>+C9</f>
        <v>PREDDELA</v>
      </c>
      <c r="D109" s="150"/>
      <c r="E109" s="151"/>
      <c r="F109" s="150"/>
      <c r="G109" s="152"/>
    </row>
    <row r="110" spans="1:8" s="147" customFormat="1" ht="12.75">
      <c r="A110" s="202"/>
      <c r="B110" s="202"/>
      <c r="C110" s="203"/>
      <c r="E110" s="204"/>
      <c r="F110" s="201"/>
      <c r="G110" s="201"/>
      <c r="H110" s="201"/>
    </row>
    <row r="111" spans="1:7" s="153" customFormat="1" ht="12.75">
      <c r="A111" s="148"/>
      <c r="B111" s="149" t="str">
        <f>+B33</f>
        <v>II.</v>
      </c>
      <c r="C111" s="149" t="str">
        <f>+C33</f>
        <v>ZEMELJSKA DELA</v>
      </c>
      <c r="D111" s="150"/>
      <c r="E111" s="151"/>
      <c r="F111" s="150"/>
      <c r="G111" s="152"/>
    </row>
    <row r="112" spans="1:7" s="153" customFormat="1" ht="12.75">
      <c r="A112" s="148"/>
      <c r="B112" s="148"/>
      <c r="C112" s="149"/>
      <c r="D112" s="150"/>
      <c r="E112" s="151"/>
      <c r="F112" s="150"/>
      <c r="G112" s="152"/>
    </row>
    <row r="113" spans="1:7" s="153" customFormat="1" ht="12.75">
      <c r="A113" s="148"/>
      <c r="B113" s="149" t="str">
        <f>+B53</f>
        <v>III.</v>
      </c>
      <c r="C113" s="149" t="str">
        <f>+C53</f>
        <v>VOZIŠČNE KONSTRUKCIJE</v>
      </c>
      <c r="D113" s="150"/>
      <c r="E113" s="151"/>
      <c r="F113" s="150"/>
      <c r="G113" s="152"/>
    </row>
    <row r="114" spans="1:8" s="147" customFormat="1" ht="13.5" customHeight="1">
      <c r="A114" s="202"/>
      <c r="B114" s="202"/>
      <c r="C114" s="203"/>
      <c r="E114" s="204"/>
      <c r="F114" s="201"/>
      <c r="G114" s="201"/>
      <c r="H114" s="201"/>
    </row>
    <row r="115" spans="1:7" s="153" customFormat="1" ht="12.75">
      <c r="A115" s="148"/>
      <c r="B115" s="149" t="str">
        <f>+B67</f>
        <v>IV. </v>
      </c>
      <c r="C115" s="149" t="str">
        <f>+C67</f>
        <v>ODVODNJAVANJE</v>
      </c>
      <c r="D115" s="150"/>
      <c r="E115" s="151"/>
      <c r="F115" s="150"/>
      <c r="G115" s="152"/>
    </row>
    <row r="116" spans="1:8" s="147" customFormat="1" ht="12.75">
      <c r="A116" s="202"/>
      <c r="B116" s="202"/>
      <c r="C116" s="203"/>
      <c r="E116" s="204"/>
      <c r="F116" s="201"/>
      <c r="G116" s="201"/>
      <c r="H116" s="201"/>
    </row>
    <row r="117" spans="1:7" s="153" customFormat="1" ht="12.75">
      <c r="A117" s="148"/>
      <c r="B117" s="149" t="str">
        <f>+B75</f>
        <v>V. </v>
      </c>
      <c r="C117" s="149" t="str">
        <f>+C75</f>
        <v>PROMETNA SIGNALIZACIJA IN OPREMA</v>
      </c>
      <c r="D117" s="150"/>
      <c r="E117" s="151"/>
      <c r="F117" s="150"/>
      <c r="G117" s="152"/>
    </row>
    <row r="118" spans="1:7" s="153" customFormat="1" ht="12.75">
      <c r="A118" s="148"/>
      <c r="B118" s="148"/>
      <c r="C118" s="149"/>
      <c r="D118" s="150"/>
      <c r="E118" s="151"/>
      <c r="F118" s="150"/>
      <c r="G118" s="152"/>
    </row>
    <row r="119" spans="1:7" s="153" customFormat="1" ht="15" customHeight="1">
      <c r="A119" s="148"/>
      <c r="B119" s="149" t="str">
        <f>+B95</f>
        <v>VI. </v>
      </c>
      <c r="C119" s="149" t="str">
        <f>+C95</f>
        <v>OSTALO</v>
      </c>
      <c r="D119" s="150"/>
      <c r="E119" s="151"/>
      <c r="F119" s="150"/>
      <c r="G119" s="152"/>
    </row>
    <row r="120" spans="1:7" s="153" customFormat="1" ht="13.5" thickBot="1">
      <c r="A120" s="154"/>
      <c r="B120" s="154"/>
      <c r="C120" s="155"/>
      <c r="D120" s="156"/>
      <c r="E120" s="157"/>
      <c r="F120" s="156"/>
      <c r="G120" s="158"/>
    </row>
    <row r="121" spans="1:8" s="193" customFormat="1" ht="13.5" thickTop="1">
      <c r="A121" s="209"/>
      <c r="B121" s="209"/>
      <c r="C121" s="210"/>
      <c r="D121" s="211"/>
      <c r="E121" s="212"/>
      <c r="F121" s="212"/>
      <c r="G121" s="213"/>
      <c r="H121" s="159"/>
    </row>
    <row r="122" spans="1:7" s="153" customFormat="1" ht="12.75">
      <c r="A122" s="160"/>
      <c r="B122" s="160"/>
      <c r="C122" s="272" t="str">
        <f>CONCATENATE(A4,"",C4," - SKUPAJ:")</f>
        <v> - SKUPAJ:</v>
      </c>
      <c r="D122" s="151"/>
      <c r="E122" s="151"/>
      <c r="F122" s="150"/>
      <c r="G122" s="152"/>
    </row>
    <row r="123" spans="1:7" s="193" customFormat="1" ht="12.75">
      <c r="A123" s="207"/>
      <c r="B123" s="207"/>
      <c r="C123" s="206"/>
      <c r="D123" s="207"/>
      <c r="E123" s="214"/>
      <c r="F123" s="208"/>
      <c r="G123" s="194"/>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rowBreaks count="5" manualBreakCount="5">
    <brk id="32" max="255" man="1"/>
    <brk id="52" max="255" man="1"/>
    <brk id="66" max="255" man="1"/>
    <brk id="74" max="255" man="1"/>
    <brk id="103" max="255" man="1"/>
  </rowBreaks>
</worksheet>
</file>

<file path=xl/worksheets/sheet6.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11</v>
      </c>
      <c r="C1" s="10"/>
      <c r="D1" s="11"/>
      <c r="E1" s="12"/>
      <c r="F1" s="13"/>
      <c r="G1" s="14"/>
    </row>
    <row r="2" spans="1:7" ht="18.75">
      <c r="A2" s="15"/>
      <c r="B2" s="9" t="s">
        <v>12</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13</v>
      </c>
      <c r="B5" s="24" t="s">
        <v>14</v>
      </c>
      <c r="C5" s="359" t="s">
        <v>15</v>
      </c>
      <c r="D5" s="359"/>
      <c r="E5" s="25"/>
      <c r="F5" s="26" t="s">
        <v>16</v>
      </c>
      <c r="G5" s="27" t="s">
        <v>17</v>
      </c>
    </row>
    <row r="6" spans="1:7" ht="15.75">
      <c r="A6" s="28">
        <v>1</v>
      </c>
      <c r="B6" s="29"/>
      <c r="C6" s="30"/>
      <c r="D6" s="31"/>
      <c r="E6" s="32"/>
      <c r="F6" s="33"/>
      <c r="G6" s="34"/>
    </row>
    <row r="7" spans="1:7" ht="45.75" customHeight="1">
      <c r="A7" s="35">
        <f>COUNT(A6+1)</f>
        <v>1</v>
      </c>
      <c r="B7" s="36" t="s">
        <v>18</v>
      </c>
      <c r="C7" s="37"/>
      <c r="D7" s="20"/>
      <c r="E7" s="32"/>
      <c r="F7" s="38"/>
      <c r="G7" s="22"/>
    </row>
    <row r="8" spans="1:7" ht="12.75">
      <c r="A8" s="17"/>
      <c r="B8" s="39" t="s">
        <v>19</v>
      </c>
      <c r="C8" s="40"/>
      <c r="D8" s="20" t="s">
        <v>8</v>
      </c>
      <c r="E8" s="41">
        <v>1.06463</v>
      </c>
      <c r="F8" s="42" t="e">
        <f>ROUND(#REF!*#REF!*E8,-1)</f>
        <v>#REF!</v>
      </c>
      <c r="G8" s="43" t="e">
        <f>C8*F8</f>
        <v>#REF!</v>
      </c>
    </row>
    <row r="9" spans="1:7" ht="12.75">
      <c r="A9" s="17"/>
      <c r="B9" s="39" t="s">
        <v>20</v>
      </c>
      <c r="C9" s="40"/>
      <c r="D9" s="20" t="s">
        <v>8</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21</v>
      </c>
      <c r="C11" s="37"/>
      <c r="D11" s="20"/>
      <c r="E11" s="41"/>
      <c r="F11" s="42"/>
      <c r="G11" s="22"/>
    </row>
    <row r="12" spans="1:7" ht="12.75">
      <c r="A12" s="17"/>
      <c r="B12" s="39" t="s">
        <v>22</v>
      </c>
      <c r="C12" s="37"/>
      <c r="D12" s="20" t="s">
        <v>8</v>
      </c>
      <c r="E12" s="41">
        <v>4.33756</v>
      </c>
      <c r="F12" s="42" t="e">
        <f>ROUND(#REF!*#REF!*E12,-1)</f>
        <v>#REF!</v>
      </c>
      <c r="G12" s="43" t="e">
        <f>C12*F12</f>
        <v>#REF!</v>
      </c>
    </row>
    <row r="13" spans="1:7" ht="12.75">
      <c r="A13" s="17"/>
      <c r="B13" s="39" t="s">
        <v>23</v>
      </c>
      <c r="C13" s="37"/>
      <c r="D13" s="20" t="s">
        <v>8</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24</v>
      </c>
      <c r="E15" s="41"/>
      <c r="F15" s="42"/>
    </row>
    <row r="16" spans="1:6" ht="63.75">
      <c r="A16" s="17"/>
      <c r="B16" s="44" t="s">
        <v>25</v>
      </c>
      <c r="E16" s="41"/>
      <c r="F16" s="42"/>
    </row>
    <row r="17" spans="1:6" ht="38.25">
      <c r="A17" s="17"/>
      <c r="B17" s="44" t="s">
        <v>26</v>
      </c>
      <c r="E17" s="41"/>
      <c r="F17" s="42"/>
    </row>
    <row r="18" spans="1:7" ht="12.75">
      <c r="A18" s="17"/>
      <c r="B18" s="45" t="s">
        <v>27</v>
      </c>
      <c r="D18" s="5" t="s">
        <v>10</v>
      </c>
      <c r="E18" s="41">
        <v>245.12195</v>
      </c>
      <c r="F18" s="42" t="e">
        <f>ROUND(#REF!*#REF!*E18,-1)</f>
        <v>#REF!</v>
      </c>
      <c r="G18" s="46" t="e">
        <f>C18*F18</f>
        <v>#REF!</v>
      </c>
    </row>
    <row r="19" spans="1:7" ht="12.75">
      <c r="A19" s="17"/>
      <c r="B19" s="45" t="s">
        <v>28</v>
      </c>
      <c r="D19" s="5" t="s">
        <v>10</v>
      </c>
      <c r="E19" s="41">
        <v>292.68293</v>
      </c>
      <c r="F19" s="42" t="e">
        <f>ROUND(#REF!*#REF!*E19,-1)</f>
        <v>#REF!</v>
      </c>
      <c r="G19" s="46" t="e">
        <f>C19*F19</f>
        <v>#REF!</v>
      </c>
    </row>
    <row r="20" spans="1:7" ht="12.75">
      <c r="A20" s="17"/>
      <c r="B20" s="45" t="s">
        <v>29</v>
      </c>
      <c r="D20" s="5" t="s">
        <v>10</v>
      </c>
      <c r="E20" s="41">
        <v>392.68293</v>
      </c>
      <c r="F20" s="42" t="e">
        <f>ROUND(#REF!*#REF!*E20,-1)</f>
        <v>#REF!</v>
      </c>
      <c r="G20" s="46" t="e">
        <f>C20*F20</f>
        <v>#REF!</v>
      </c>
    </row>
    <row r="21" spans="1:7" ht="12.75">
      <c r="A21" s="17"/>
      <c r="B21" s="45" t="s">
        <v>30</v>
      </c>
      <c r="D21" s="5" t="s">
        <v>10</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31</v>
      </c>
      <c r="E23" s="47"/>
      <c r="F23" s="42"/>
    </row>
    <row r="24" spans="1:6" ht="63.75">
      <c r="A24" s="17"/>
      <c r="B24" s="44" t="s">
        <v>32</v>
      </c>
      <c r="E24" s="47"/>
      <c r="F24" s="42"/>
    </row>
    <row r="25" spans="1:7" ht="12.75">
      <c r="A25" s="17"/>
      <c r="B25" s="45" t="s">
        <v>33</v>
      </c>
      <c r="D25" s="5" t="s">
        <v>10</v>
      </c>
      <c r="E25" s="47">
        <v>206</v>
      </c>
      <c r="F25" s="42" t="e">
        <f>ROUND(#REF!*#REF!*E25,-1)</f>
        <v>#REF!</v>
      </c>
      <c r="G25" s="46" t="e">
        <f>C25*F25</f>
        <v>#REF!</v>
      </c>
    </row>
    <row r="26" spans="1:6" ht="12.75">
      <c r="A26" s="17"/>
      <c r="E26" s="47"/>
      <c r="F26" s="42"/>
    </row>
    <row r="27" spans="1:7" ht="23.25" customHeight="1">
      <c r="A27" s="35">
        <f>COUNT(A7:A26)+1</f>
        <v>5</v>
      </c>
      <c r="B27" s="48" t="s">
        <v>34</v>
      </c>
      <c r="C27" s="37"/>
      <c r="D27" s="20"/>
      <c r="E27" s="41"/>
      <c r="F27" s="42"/>
      <c r="G27" s="22"/>
    </row>
    <row r="28" spans="1:7" ht="12.75">
      <c r="A28" s="17"/>
      <c r="B28" s="39" t="s">
        <v>35</v>
      </c>
      <c r="C28" s="40"/>
      <c r="D28" s="20" t="s">
        <v>10</v>
      </c>
      <c r="E28" s="41">
        <v>7.00573</v>
      </c>
      <c r="F28" s="42" t="e">
        <f>ROUND(#REF!*#REF!*E28,-1)</f>
        <v>#REF!</v>
      </c>
      <c r="G28" s="43" t="e">
        <f>C28*F28</f>
        <v>#REF!</v>
      </c>
    </row>
    <row r="29" spans="1:7" ht="12.75">
      <c r="A29" s="17"/>
      <c r="B29" s="39" t="s">
        <v>36</v>
      </c>
      <c r="C29" s="40"/>
      <c r="D29" s="20" t="s">
        <v>10</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37</v>
      </c>
      <c r="C31" s="37"/>
      <c r="D31" s="20"/>
      <c r="E31" s="41"/>
      <c r="F31" s="42"/>
      <c r="G31" s="22"/>
    </row>
    <row r="32" spans="1:7" ht="12.75">
      <c r="A32" s="17"/>
      <c r="B32" s="39" t="s">
        <v>35</v>
      </c>
      <c r="C32" s="40"/>
      <c r="D32" s="20" t="s">
        <v>10</v>
      </c>
      <c r="E32" s="41">
        <v>6.15659</v>
      </c>
      <c r="F32" s="42" t="e">
        <f>ROUND(#REF!*#REF!*E32,-1)</f>
        <v>#REF!</v>
      </c>
      <c r="G32" s="43" t="e">
        <f>C32*F32</f>
        <v>#REF!</v>
      </c>
    </row>
    <row r="33" spans="1:7" ht="12.75">
      <c r="A33" s="17"/>
      <c r="B33" s="39" t="s">
        <v>36</v>
      </c>
      <c r="C33" s="40"/>
      <c r="D33" s="20" t="s">
        <v>10</v>
      </c>
      <c r="E33" s="41">
        <v>24.13183</v>
      </c>
      <c r="F33" s="42" t="e">
        <f>ROUND(#REF!*#REF!*E33,-1)</f>
        <v>#REF!</v>
      </c>
      <c r="G33" s="43" t="e">
        <f>C33*F33</f>
        <v>#REF!</v>
      </c>
    </row>
    <row r="34" spans="1:7" ht="12.75">
      <c r="A34" s="17"/>
      <c r="B34" s="18" t="s">
        <v>38</v>
      </c>
      <c r="C34" s="37"/>
      <c r="D34" s="20"/>
      <c r="E34" s="41"/>
      <c r="F34" s="42"/>
      <c r="G34" s="22"/>
    </row>
    <row r="35" spans="1:7" ht="23.25" customHeight="1">
      <c r="A35" s="35">
        <f>COUNT(A7:A34)+1</f>
        <v>7</v>
      </c>
      <c r="B35" s="36" t="s">
        <v>39</v>
      </c>
      <c r="C35" s="37"/>
      <c r="D35" s="20"/>
      <c r="E35" s="41"/>
      <c r="F35" s="42"/>
      <c r="G35" s="22"/>
    </row>
    <row r="36" spans="1:7" ht="12.75">
      <c r="A36" s="17"/>
      <c r="B36" s="39" t="s">
        <v>40</v>
      </c>
      <c r="C36" s="40"/>
      <c r="D36" s="20" t="s">
        <v>10</v>
      </c>
      <c r="E36" s="41">
        <v>17.05799</v>
      </c>
      <c r="F36" s="42" t="e">
        <f>ROUND(#REF!*#REF!*E36,-1)</f>
        <v>#REF!</v>
      </c>
      <c r="G36" s="43" t="e">
        <f>C36*F36</f>
        <v>#REF!</v>
      </c>
    </row>
    <row r="37" spans="1:7" ht="12.75">
      <c r="A37" s="17"/>
      <c r="B37" s="39" t="s">
        <v>41</v>
      </c>
      <c r="C37" s="40"/>
      <c r="D37" s="20" t="s">
        <v>10</v>
      </c>
      <c r="E37" s="41">
        <v>30.71346</v>
      </c>
      <c r="F37" s="42" t="e">
        <f>ROUND(#REF!*#REF!*E37,-1)</f>
        <v>#REF!</v>
      </c>
      <c r="G37" s="43" t="e">
        <f>C37*F37</f>
        <v>#REF!</v>
      </c>
    </row>
    <row r="38" spans="1:7" ht="12.75">
      <c r="A38" s="17"/>
      <c r="B38" s="18" t="s">
        <v>38</v>
      </c>
      <c r="C38" s="37"/>
      <c r="D38" s="20"/>
      <c r="E38" s="41"/>
      <c r="F38" s="42"/>
      <c r="G38" s="22"/>
    </row>
    <row r="39" spans="1:7" ht="23.25" customHeight="1">
      <c r="A39" s="35">
        <f>COUNT(A7:A38)+1</f>
        <v>8</v>
      </c>
      <c r="B39" s="36" t="s">
        <v>42</v>
      </c>
      <c r="C39" s="37"/>
      <c r="D39" s="20"/>
      <c r="E39" s="41"/>
      <c r="F39" s="42"/>
      <c r="G39" s="22"/>
    </row>
    <row r="40" spans="1:7" ht="12.75">
      <c r="A40" s="17"/>
      <c r="B40" s="39" t="s">
        <v>43</v>
      </c>
      <c r="C40" s="40"/>
      <c r="D40" s="20" t="s">
        <v>10</v>
      </c>
      <c r="E40" s="41">
        <v>5.72793</v>
      </c>
      <c r="F40" s="42" t="e">
        <f>ROUND(#REF!*#REF!*E40,-1)</f>
        <v>#REF!</v>
      </c>
      <c r="G40" s="43" t="e">
        <f>C40*F40</f>
        <v>#REF!</v>
      </c>
    </row>
    <row r="41" spans="1:7" ht="12.75">
      <c r="A41" s="17"/>
      <c r="B41" s="39" t="s">
        <v>44</v>
      </c>
      <c r="C41" s="40"/>
      <c r="D41" s="20" t="s">
        <v>10</v>
      </c>
      <c r="E41" s="41">
        <v>18.4172</v>
      </c>
      <c r="F41" s="42" t="e">
        <f>ROUND(#REF!*#REF!*E41,-1)</f>
        <v>#REF!</v>
      </c>
      <c r="G41" s="43" t="e">
        <f>C41*F41</f>
        <v>#REF!</v>
      </c>
    </row>
    <row r="42" spans="1:7" ht="12.75">
      <c r="A42" s="17"/>
      <c r="B42" s="18" t="s">
        <v>38</v>
      </c>
      <c r="C42" s="37"/>
      <c r="D42" s="20"/>
      <c r="E42" s="41"/>
      <c r="F42" s="42"/>
      <c r="G42" s="22"/>
    </row>
    <row r="43" spans="1:7" ht="23.25" customHeight="1">
      <c r="A43" s="35">
        <f>COUNT(A7:A42)+1</f>
        <v>9</v>
      </c>
      <c r="B43" s="36" t="s">
        <v>45</v>
      </c>
      <c r="C43" s="37"/>
      <c r="D43" s="20"/>
      <c r="E43" s="41"/>
      <c r="F43" s="42"/>
      <c r="G43" s="22"/>
    </row>
    <row r="44" spans="1:7" ht="12.75">
      <c r="A44" s="17"/>
      <c r="B44" s="39" t="s">
        <v>46</v>
      </c>
      <c r="C44" s="37"/>
      <c r="D44" s="20" t="s">
        <v>10</v>
      </c>
      <c r="E44" s="41">
        <v>10.40244</v>
      </c>
      <c r="F44" s="42" t="e">
        <f>ROUND(#REF!*#REF!*E44,-1)</f>
        <v>#REF!</v>
      </c>
      <c r="G44" s="43" t="e">
        <f>C44*F44</f>
        <v>#REF!</v>
      </c>
    </row>
    <row r="45" spans="1:7" ht="12.75">
      <c r="A45" s="17"/>
      <c r="B45" s="18" t="s">
        <v>38</v>
      </c>
      <c r="C45" s="37"/>
      <c r="D45" s="20"/>
      <c r="E45" s="41"/>
      <c r="F45" s="42"/>
      <c r="G45" s="22"/>
    </row>
    <row r="46" spans="1:7" ht="23.25" customHeight="1">
      <c r="A46" s="35">
        <f>COUNT(A7:A45)+1</f>
        <v>10</v>
      </c>
      <c r="B46" s="36" t="s">
        <v>47</v>
      </c>
      <c r="C46" s="37"/>
      <c r="D46" s="20"/>
      <c r="E46" s="41"/>
      <c r="F46" s="42"/>
      <c r="G46" s="22"/>
    </row>
    <row r="47" spans="1:7" ht="12.75">
      <c r="A47" s="17"/>
      <c r="B47" s="39" t="s">
        <v>48</v>
      </c>
      <c r="C47" s="40"/>
      <c r="D47" s="20" t="s">
        <v>10</v>
      </c>
      <c r="E47" s="41">
        <v>21.91951</v>
      </c>
      <c r="F47" s="42" t="e">
        <f>ROUND(#REF!*#REF!*E47,-1)</f>
        <v>#REF!</v>
      </c>
      <c r="G47" s="43" t="e">
        <f>C47*F47</f>
        <v>#REF!</v>
      </c>
    </row>
    <row r="48" spans="1:7" ht="12.75">
      <c r="A48" s="17"/>
      <c r="B48" s="39" t="s">
        <v>49</v>
      </c>
      <c r="C48" s="40"/>
      <c r="D48" s="20" t="s">
        <v>10</v>
      </c>
      <c r="E48" s="41">
        <v>34.28293</v>
      </c>
      <c r="F48" s="42" t="e">
        <f>ROUND(#REF!*#REF!*E48,-1)</f>
        <v>#REF!</v>
      </c>
      <c r="G48" s="43" t="e">
        <f>C48*F48</f>
        <v>#REF!</v>
      </c>
    </row>
    <row r="49" spans="1:7" ht="12.75">
      <c r="A49" s="17"/>
      <c r="B49" s="18" t="s">
        <v>38</v>
      </c>
      <c r="C49" s="37"/>
      <c r="D49" s="20"/>
      <c r="E49" s="41"/>
      <c r="F49" s="42"/>
      <c r="G49" s="22"/>
    </row>
    <row r="50" spans="1:7" ht="45.75" customHeight="1">
      <c r="A50" s="35">
        <f>COUNT($A$7:A49)+1</f>
        <v>11</v>
      </c>
      <c r="B50" s="36" t="s">
        <v>50</v>
      </c>
      <c r="C50" s="40"/>
      <c r="D50" s="20"/>
      <c r="E50" s="49"/>
      <c r="F50" s="50"/>
      <c r="G50" s="43"/>
    </row>
    <row r="51" spans="1:7" ht="12.75">
      <c r="A51" s="17"/>
      <c r="B51" s="39" t="s">
        <v>51</v>
      </c>
      <c r="C51" s="40"/>
      <c r="D51" s="20" t="s">
        <v>10</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52</v>
      </c>
      <c r="C53" s="37"/>
      <c r="D53" s="20"/>
      <c r="E53" s="41"/>
      <c r="F53" s="42"/>
      <c r="G53" s="22"/>
    </row>
    <row r="54" spans="1:7" ht="12.75">
      <c r="A54" s="17"/>
      <c r="B54" s="39" t="s">
        <v>43</v>
      </c>
      <c r="C54" s="40"/>
      <c r="D54" s="20" t="s">
        <v>10</v>
      </c>
      <c r="E54" s="41">
        <v>8.54427</v>
      </c>
      <c r="F54" s="42" t="e">
        <f>ROUND(#REF!*#REF!*E54,-1)</f>
        <v>#REF!</v>
      </c>
      <c r="G54" s="43" t="e">
        <f>C54*F54</f>
        <v>#REF!</v>
      </c>
    </row>
    <row r="55" spans="1:7" ht="12.75">
      <c r="A55" s="17"/>
      <c r="B55" s="39" t="s">
        <v>44</v>
      </c>
      <c r="C55" s="40"/>
      <c r="D55" s="20" t="s">
        <v>10</v>
      </c>
      <c r="E55" s="41">
        <v>19.24041</v>
      </c>
      <c r="F55" s="42" t="e">
        <f>ROUND(#REF!*#REF!*E55,-1)</f>
        <v>#REF!</v>
      </c>
      <c r="G55" s="43" t="e">
        <f>C55*F55</f>
        <v>#REF!</v>
      </c>
    </row>
    <row r="56" spans="1:7" ht="12.75">
      <c r="A56" s="17"/>
      <c r="B56" s="18" t="s">
        <v>38</v>
      </c>
      <c r="C56" s="37"/>
      <c r="D56" s="20"/>
      <c r="E56" s="41"/>
      <c r="F56" s="42"/>
      <c r="G56" s="22"/>
    </row>
    <row r="57" spans="1:7" ht="34.5" customHeight="1">
      <c r="A57" s="35">
        <f>COUNT($A$7:A56)+1</f>
        <v>13</v>
      </c>
      <c r="B57" s="36" t="s">
        <v>53</v>
      </c>
      <c r="C57" s="37"/>
      <c r="D57" s="20"/>
      <c r="E57" s="41"/>
      <c r="F57" s="42"/>
      <c r="G57" s="22"/>
    </row>
    <row r="58" spans="1:7" ht="12.75">
      <c r="A58" s="17"/>
      <c r="B58" s="39" t="s">
        <v>54</v>
      </c>
      <c r="C58" s="40"/>
      <c r="D58" s="20" t="s">
        <v>10</v>
      </c>
      <c r="E58" s="41">
        <v>65.60976</v>
      </c>
      <c r="F58" s="42" t="e">
        <f>ROUND(#REF!*#REF!*E58,-1)</f>
        <v>#REF!</v>
      </c>
      <c r="G58" s="43" t="e">
        <f>C58*F58</f>
        <v>#REF!</v>
      </c>
    </row>
    <row r="59" spans="1:7" ht="12.75">
      <c r="A59" s="17"/>
      <c r="B59" s="39" t="s">
        <v>55</v>
      </c>
      <c r="C59" s="40"/>
      <c r="D59" s="20" t="s">
        <v>10</v>
      </c>
      <c r="E59" s="41"/>
      <c r="F59" s="42" t="e">
        <f>ROUND(#REF!*#REF!*E59,-1)</f>
        <v>#REF!</v>
      </c>
      <c r="G59" s="43" t="e">
        <f>C59*F59</f>
        <v>#REF!</v>
      </c>
    </row>
    <row r="60" spans="1:7" ht="12.75">
      <c r="A60" s="17"/>
      <c r="B60" s="39" t="s">
        <v>56</v>
      </c>
      <c r="C60" s="40"/>
      <c r="D60" s="20" t="s">
        <v>10</v>
      </c>
      <c r="E60" s="41">
        <v>43.2561</v>
      </c>
      <c r="F60" s="42" t="e">
        <f>ROUND(#REF!*#REF!*E60,-1)</f>
        <v>#REF!</v>
      </c>
      <c r="G60" s="43" t="e">
        <f>C60*F60</f>
        <v>#REF!</v>
      </c>
    </row>
    <row r="61" spans="1:7" ht="12.75">
      <c r="A61" s="17"/>
      <c r="B61" s="18" t="s">
        <v>38</v>
      </c>
      <c r="C61" s="37"/>
      <c r="D61" s="20"/>
      <c r="E61" s="41"/>
      <c r="F61" s="42"/>
      <c r="G61" s="22"/>
    </row>
    <row r="62" spans="1:7" ht="34.5" customHeight="1">
      <c r="A62" s="35">
        <f>COUNT($A$7:A61)+1</f>
        <v>14</v>
      </c>
      <c r="B62" s="36" t="s">
        <v>57</v>
      </c>
      <c r="C62" s="37"/>
      <c r="D62" s="20"/>
      <c r="E62" s="41"/>
      <c r="F62" s="42"/>
      <c r="G62" s="22"/>
    </row>
    <row r="63" spans="1:7" ht="12.75">
      <c r="A63" s="17"/>
      <c r="B63" s="39" t="s">
        <v>46</v>
      </c>
      <c r="C63" s="40"/>
      <c r="D63" s="20" t="s">
        <v>10</v>
      </c>
      <c r="E63" s="41">
        <v>51.43268</v>
      </c>
      <c r="F63" s="42" t="e">
        <f>ROUND(#REF!*#REF!*E63,-1)</f>
        <v>#REF!</v>
      </c>
      <c r="G63" s="43" t="e">
        <f aca="true" t="shared" si="0" ref="G63:G69">C63*F63</f>
        <v>#REF!</v>
      </c>
    </row>
    <row r="64" spans="1:7" ht="12.75">
      <c r="A64" s="17"/>
      <c r="B64" s="39" t="s">
        <v>58</v>
      </c>
      <c r="C64" s="40"/>
      <c r="D64" s="20" t="s">
        <v>10</v>
      </c>
      <c r="E64" s="41">
        <v>67.31634</v>
      </c>
      <c r="F64" s="42" t="e">
        <f>ROUND(#REF!*#REF!*E64,-1)</f>
        <v>#REF!</v>
      </c>
      <c r="G64" s="43" t="e">
        <f t="shared" si="0"/>
        <v>#REF!</v>
      </c>
    </row>
    <row r="65" spans="1:7" ht="12.75">
      <c r="A65" s="17"/>
      <c r="B65" s="39" t="s">
        <v>59</v>
      </c>
      <c r="C65" s="40"/>
      <c r="D65" s="20" t="s">
        <v>10</v>
      </c>
      <c r="E65" s="41">
        <v>114.29512</v>
      </c>
      <c r="F65" s="42" t="e">
        <f>ROUND(#REF!*#REF!*E65,-1)</f>
        <v>#REF!</v>
      </c>
      <c r="G65" s="43" t="e">
        <f t="shared" si="0"/>
        <v>#REF!</v>
      </c>
    </row>
    <row r="66" spans="1:7" ht="12.75">
      <c r="A66" s="17"/>
      <c r="B66" s="39" t="s">
        <v>60</v>
      </c>
      <c r="C66" s="40"/>
      <c r="D66" s="20" t="s">
        <v>10</v>
      </c>
      <c r="E66" s="41">
        <v>179.10976</v>
      </c>
      <c r="F66" s="42" t="e">
        <f>ROUND(#REF!*#REF!*E66,-1)</f>
        <v>#REF!</v>
      </c>
      <c r="G66" s="43" t="e">
        <f t="shared" si="0"/>
        <v>#REF!</v>
      </c>
    </row>
    <row r="67" spans="1:7" ht="12.75">
      <c r="A67" s="17"/>
      <c r="B67" s="39" t="s">
        <v>54</v>
      </c>
      <c r="C67" s="40"/>
      <c r="D67" s="20" t="s">
        <v>10</v>
      </c>
      <c r="E67" s="41">
        <v>108.33317</v>
      </c>
      <c r="F67" s="42" t="e">
        <f>ROUND(#REF!*#REF!*E67,-1)</f>
        <v>#REF!</v>
      </c>
      <c r="G67" s="43" t="e">
        <f t="shared" si="0"/>
        <v>#REF!</v>
      </c>
    </row>
    <row r="68" spans="1:7" ht="12.75">
      <c r="A68" s="17"/>
      <c r="B68" s="39" t="s">
        <v>55</v>
      </c>
      <c r="C68" s="40"/>
      <c r="D68" s="20" t="s">
        <v>10</v>
      </c>
      <c r="E68" s="41">
        <v>140.23646</v>
      </c>
      <c r="F68" s="42" t="e">
        <f>ROUND(#REF!*#REF!*E68,-1)</f>
        <v>#REF!</v>
      </c>
      <c r="G68" s="43" t="e">
        <f t="shared" si="0"/>
        <v>#REF!</v>
      </c>
    </row>
    <row r="69" spans="1:7" ht="12.75">
      <c r="A69" s="17"/>
      <c r="B69" s="39" t="s">
        <v>56</v>
      </c>
      <c r="C69" s="40"/>
      <c r="D69" s="20" t="s">
        <v>10</v>
      </c>
      <c r="E69" s="41">
        <v>169.68293</v>
      </c>
      <c r="F69" s="42" t="e">
        <f>ROUND(#REF!*#REF!*E69,-1)</f>
        <v>#REF!</v>
      </c>
      <c r="G69" s="43" t="e">
        <f t="shared" si="0"/>
        <v>#REF!</v>
      </c>
    </row>
    <row r="70" spans="1:7" ht="12.75">
      <c r="A70" s="17"/>
      <c r="B70" s="18" t="s">
        <v>38</v>
      </c>
      <c r="C70" s="37"/>
      <c r="D70" s="20"/>
      <c r="E70" s="41"/>
      <c r="F70" s="42"/>
      <c r="G70" s="22"/>
    </row>
    <row r="71" spans="1:7" ht="45.75" customHeight="1">
      <c r="A71" s="35">
        <f>COUNT($A$7:A70)+1</f>
        <v>15</v>
      </c>
      <c r="B71" s="36" t="s">
        <v>61</v>
      </c>
      <c r="C71" s="51"/>
      <c r="D71" s="52"/>
      <c r="E71" s="41"/>
      <c r="F71" s="42"/>
      <c r="G71" s="53"/>
    </row>
    <row r="72" spans="1:7" ht="12.75">
      <c r="A72" s="17"/>
      <c r="B72" s="39" t="s">
        <v>62</v>
      </c>
      <c r="C72" s="40"/>
      <c r="D72" s="20" t="s">
        <v>10</v>
      </c>
      <c r="E72" s="41">
        <v>59.4</v>
      </c>
      <c r="F72" s="42" t="e">
        <f>ROUND(#REF!*#REF!*E72,-1)</f>
        <v>#REF!</v>
      </c>
      <c r="G72" s="43" t="e">
        <f>C72*F72</f>
        <v>#REF!</v>
      </c>
    </row>
    <row r="73" spans="1:7" ht="12.75">
      <c r="A73" s="17"/>
      <c r="B73" s="39" t="s">
        <v>63</v>
      </c>
      <c r="C73" s="40"/>
      <c r="D73" s="20" t="s">
        <v>10</v>
      </c>
      <c r="E73" s="41">
        <v>77.7</v>
      </c>
      <c r="F73" s="42" t="e">
        <f>ROUND(#REF!*#REF!*E73,-1)</f>
        <v>#REF!</v>
      </c>
      <c r="G73" s="43" t="e">
        <f>C73*F73</f>
        <v>#REF!</v>
      </c>
    </row>
    <row r="74" spans="1:7" ht="12.75">
      <c r="A74" s="17"/>
      <c r="B74" s="39" t="s">
        <v>64</v>
      </c>
      <c r="C74" s="40"/>
      <c r="D74" s="20" t="s">
        <v>10</v>
      </c>
      <c r="E74" s="41">
        <v>125</v>
      </c>
      <c r="F74" s="42" t="e">
        <f>ROUND(#REF!*#REF!*E74,-1)</f>
        <v>#REF!</v>
      </c>
      <c r="G74" s="43" t="e">
        <f>C74*F74</f>
        <v>#REF!</v>
      </c>
    </row>
    <row r="75" spans="3:7" ht="12.75">
      <c r="C75" s="54"/>
      <c r="E75" s="41"/>
      <c r="F75" s="42"/>
      <c r="G75" s="46"/>
    </row>
    <row r="76" spans="1:7" ht="34.5" customHeight="1">
      <c r="A76" s="35">
        <f>COUNT($A$7:A75)+1</f>
        <v>16</v>
      </c>
      <c r="B76" s="36" t="s">
        <v>65</v>
      </c>
      <c r="C76" s="51"/>
      <c r="D76" s="52"/>
      <c r="E76" s="41"/>
      <c r="F76" s="42"/>
      <c r="G76" s="53"/>
    </row>
    <row r="77" spans="1:7" ht="12.75">
      <c r="A77" s="17"/>
      <c r="B77" s="39" t="s">
        <v>62</v>
      </c>
      <c r="C77" s="40"/>
      <c r="D77" s="20" t="s">
        <v>10</v>
      </c>
      <c r="E77" s="41">
        <v>59.4</v>
      </c>
      <c r="F77" s="42" t="e">
        <f>ROUND(#REF!*#REF!*E77,-1)</f>
        <v>#REF!</v>
      </c>
      <c r="G77" s="43" t="e">
        <f>C77*F77</f>
        <v>#REF!</v>
      </c>
    </row>
    <row r="78" spans="1:7" ht="12.75">
      <c r="A78" s="17"/>
      <c r="B78" s="39" t="s">
        <v>63</v>
      </c>
      <c r="C78" s="40"/>
      <c r="D78" s="20" t="s">
        <v>10</v>
      </c>
      <c r="E78" s="41">
        <v>77.7</v>
      </c>
      <c r="F78" s="42" t="e">
        <f>ROUND(#REF!*#REF!*E78,-1)</f>
        <v>#REF!</v>
      </c>
      <c r="G78" s="43" t="e">
        <f>C78*F78</f>
        <v>#REF!</v>
      </c>
    </row>
    <row r="79" spans="1:7" ht="12.75">
      <c r="A79" s="17"/>
      <c r="B79" s="39" t="s">
        <v>64</v>
      </c>
      <c r="C79" s="40"/>
      <c r="D79" s="20" t="s">
        <v>10</v>
      </c>
      <c r="E79" s="41">
        <v>125</v>
      </c>
      <c r="F79" s="42" t="e">
        <f>ROUND(#REF!*#REF!*E79,-1)</f>
        <v>#REF!</v>
      </c>
      <c r="G79" s="43" t="e">
        <f>C79*F79</f>
        <v>#REF!</v>
      </c>
    </row>
    <row r="80" spans="2:7" ht="12.75">
      <c r="B80" s="18"/>
      <c r="C80" s="37"/>
      <c r="D80" s="20"/>
      <c r="E80" s="41"/>
      <c r="F80" s="42"/>
      <c r="G80" s="22"/>
    </row>
    <row r="81" spans="1:7" ht="57" customHeight="1">
      <c r="A81" s="35">
        <f>COUNT($A$7:A80)+1</f>
        <v>17</v>
      </c>
      <c r="B81" s="36" t="s">
        <v>66</v>
      </c>
      <c r="C81" s="55"/>
      <c r="D81" s="56"/>
      <c r="E81" s="41"/>
      <c r="F81" s="42"/>
      <c r="G81" s="57"/>
    </row>
    <row r="82" spans="1:7" ht="12.75">
      <c r="A82" s="17"/>
      <c r="B82" s="45" t="s">
        <v>67</v>
      </c>
      <c r="C82" s="54"/>
      <c r="D82" s="5" t="s">
        <v>10</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68</v>
      </c>
      <c r="C84" s="37"/>
      <c r="D84" s="20"/>
      <c r="E84" s="41"/>
      <c r="F84" s="42"/>
      <c r="G84" s="22"/>
    </row>
    <row r="85" spans="1:7" ht="12.75">
      <c r="A85" s="17"/>
      <c r="B85" s="39" t="s">
        <v>69</v>
      </c>
      <c r="C85" s="37"/>
      <c r="D85" s="20" t="s">
        <v>10</v>
      </c>
      <c r="E85" s="41">
        <v>54.87805</v>
      </c>
      <c r="F85" s="42" t="e">
        <f>ROUND(#REF!*#REF!*E85,-1)</f>
        <v>#REF!</v>
      </c>
      <c r="G85" s="43" t="e">
        <f>C85*F85</f>
        <v>#REF!</v>
      </c>
    </row>
    <row r="86" spans="1:7" ht="12.75">
      <c r="A86" s="17"/>
      <c r="B86" s="39" t="s">
        <v>70</v>
      </c>
      <c r="C86" s="37"/>
      <c r="D86" s="20" t="s">
        <v>10</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71</v>
      </c>
      <c r="C88" s="37"/>
      <c r="D88" s="20"/>
      <c r="E88" s="41"/>
      <c r="F88" s="42"/>
      <c r="G88" s="22"/>
    </row>
    <row r="89" spans="1:7" ht="12.75">
      <c r="A89" s="17"/>
      <c r="B89" s="39" t="s">
        <v>69</v>
      </c>
      <c r="C89" s="37"/>
      <c r="D89" s="20" t="s">
        <v>10</v>
      </c>
      <c r="E89" s="41">
        <v>54.87805</v>
      </c>
      <c r="F89" s="42" t="e">
        <f>ROUND(#REF!*#REF!*E89,-1)</f>
        <v>#REF!</v>
      </c>
      <c r="G89" s="43" t="e">
        <f>C89*F89</f>
        <v>#REF!</v>
      </c>
    </row>
    <row r="90" spans="1:7" ht="12.75">
      <c r="A90" s="17"/>
      <c r="B90" s="39" t="s">
        <v>70</v>
      </c>
      <c r="C90" s="37"/>
      <c r="D90" s="20" t="s">
        <v>10</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72</v>
      </c>
      <c r="C92" s="37"/>
      <c r="D92" s="20"/>
      <c r="E92" s="41"/>
      <c r="F92" s="42"/>
      <c r="G92" s="22"/>
    </row>
    <row r="93" spans="1:7" ht="12.75">
      <c r="A93" s="17"/>
      <c r="B93" s="39" t="s">
        <v>73</v>
      </c>
      <c r="C93" s="37"/>
      <c r="D93" s="20" t="s">
        <v>10</v>
      </c>
      <c r="E93" s="41">
        <v>20.50244</v>
      </c>
      <c r="F93" s="42" t="e">
        <f>ROUND(#REF!*#REF!*E93,-1)</f>
        <v>#REF!</v>
      </c>
      <c r="G93" s="43" t="e">
        <f>C93*F93</f>
        <v>#REF!</v>
      </c>
    </row>
    <row r="94" spans="1:7" ht="12.75">
      <c r="A94" s="17"/>
      <c r="B94" s="39" t="s">
        <v>67</v>
      </c>
      <c r="C94" s="37"/>
      <c r="D94" s="20" t="s">
        <v>10</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74</v>
      </c>
      <c r="C96" s="1"/>
      <c r="D96" s="59"/>
      <c r="E96" s="60"/>
      <c r="F96" s="61"/>
      <c r="G96" s="62"/>
    </row>
    <row r="97" spans="1:7" ht="16.5" customHeight="1">
      <c r="A97" s="17"/>
      <c r="B97" s="63" t="s">
        <v>75</v>
      </c>
      <c r="C97" s="1"/>
      <c r="D97" s="59"/>
      <c r="E97" s="60"/>
      <c r="F97" s="61"/>
      <c r="G97" s="62"/>
    </row>
    <row r="98" spans="1:7" ht="12.75">
      <c r="A98" s="17"/>
      <c r="B98" s="64"/>
      <c r="C98" s="1"/>
      <c r="D98" s="59" t="s">
        <v>10</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76</v>
      </c>
      <c r="C100" s="37"/>
      <c r="D100" s="20"/>
      <c r="E100" s="41"/>
      <c r="F100" s="42"/>
      <c r="G100" s="22"/>
    </row>
    <row r="101" spans="1:7" ht="12.75">
      <c r="A101" s="17"/>
      <c r="B101" s="39" t="s">
        <v>77</v>
      </c>
      <c r="C101" s="40"/>
      <c r="D101" s="20" t="s">
        <v>10</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78</v>
      </c>
      <c r="C103" s="37"/>
      <c r="D103" s="20"/>
      <c r="E103" s="41"/>
      <c r="F103" s="42"/>
      <c r="G103" s="22"/>
    </row>
    <row r="104" spans="1:7" ht="12.75">
      <c r="A104" s="17"/>
      <c r="B104" s="39" t="s">
        <v>79</v>
      </c>
      <c r="C104" s="40"/>
      <c r="D104" s="20" t="s">
        <v>10</v>
      </c>
      <c r="E104" s="41">
        <v>12.85598</v>
      </c>
      <c r="F104" s="42" t="e">
        <f>ROUND(#REF!*#REF!*E104,-1)</f>
        <v>#REF!</v>
      </c>
      <c r="G104" s="43" t="e">
        <f>C104*F104</f>
        <v>#REF!</v>
      </c>
    </row>
    <row r="105" spans="1:7" ht="12.75">
      <c r="A105" s="17"/>
      <c r="B105" s="39" t="s">
        <v>80</v>
      </c>
      <c r="C105" s="40"/>
      <c r="D105" s="20" t="s">
        <v>10</v>
      </c>
      <c r="E105" s="41">
        <v>17.88366</v>
      </c>
      <c r="F105" s="42" t="e">
        <f>ROUND(#REF!*#REF!*E105,-1)</f>
        <v>#REF!</v>
      </c>
      <c r="G105" s="43" t="e">
        <f>C105*F105</f>
        <v>#REF!</v>
      </c>
    </row>
    <row r="106" spans="1:7" ht="12.75">
      <c r="A106" s="17"/>
      <c r="B106" s="39" t="s">
        <v>81</v>
      </c>
      <c r="C106" s="40"/>
      <c r="D106" s="20" t="s">
        <v>10</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82</v>
      </c>
      <c r="C108" s="37"/>
      <c r="D108" s="20"/>
      <c r="E108" s="41"/>
      <c r="F108" s="42"/>
      <c r="G108" s="22"/>
    </row>
    <row r="109" spans="1:7" ht="12.75">
      <c r="A109" s="17"/>
      <c r="B109" s="39" t="s">
        <v>83</v>
      </c>
      <c r="C109" s="37"/>
      <c r="D109" s="20" t="s">
        <v>10</v>
      </c>
      <c r="E109" s="41">
        <v>39.67813</v>
      </c>
      <c r="F109" s="42" t="e">
        <f>ROUND(#REF!*#REF!*E109,-1)</f>
        <v>#REF!</v>
      </c>
      <c r="G109" s="43" t="e">
        <f>C109*F109</f>
        <v>#REF!</v>
      </c>
    </row>
    <row r="110" spans="1:7" ht="12.75">
      <c r="A110" s="17"/>
      <c r="B110" s="39" t="s">
        <v>84</v>
      </c>
      <c r="C110" s="37"/>
      <c r="D110" s="20" t="s">
        <v>10</v>
      </c>
      <c r="E110" s="41">
        <v>52.73171</v>
      </c>
      <c r="F110" s="42" t="e">
        <f>ROUND(#REF!*#REF!*E110,-1)</f>
        <v>#REF!</v>
      </c>
      <c r="G110" s="43" t="e">
        <f>C110*F110</f>
        <v>#REF!</v>
      </c>
    </row>
    <row r="111" spans="1:7" ht="12.75">
      <c r="A111" s="17"/>
      <c r="B111" s="39" t="s">
        <v>85</v>
      </c>
      <c r="C111" s="37"/>
      <c r="D111" s="20" t="s">
        <v>10</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86</v>
      </c>
      <c r="C113" s="37"/>
      <c r="D113" s="20"/>
      <c r="E113" s="41"/>
      <c r="F113" s="42"/>
      <c r="G113" s="22"/>
    </row>
    <row r="114" spans="1:7" ht="12.75">
      <c r="A114" s="17"/>
      <c r="B114" s="18"/>
      <c r="C114" s="37"/>
      <c r="D114" s="20" t="s">
        <v>9</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87</v>
      </c>
      <c r="C116" s="37"/>
      <c r="D116" s="20"/>
      <c r="E116" s="41"/>
      <c r="F116" s="42"/>
      <c r="G116" s="22"/>
    </row>
    <row r="117" spans="1:7" ht="12.75">
      <c r="A117" s="17"/>
      <c r="B117" s="39" t="s">
        <v>88</v>
      </c>
      <c r="C117" s="37"/>
      <c r="D117" s="20" t="s">
        <v>10</v>
      </c>
      <c r="E117" s="41">
        <v>49.14634</v>
      </c>
      <c r="F117" s="42" t="e">
        <f>ROUND(#REF!*#REF!*E117,-1)</f>
        <v>#REF!</v>
      </c>
      <c r="G117" s="43" t="e">
        <f>C117*F117</f>
        <v>#REF!</v>
      </c>
    </row>
    <row r="118" spans="1:7" ht="12.75">
      <c r="A118" s="17"/>
      <c r="B118" s="39" t="s">
        <v>89</v>
      </c>
      <c r="C118" s="37"/>
      <c r="D118" s="20" t="s">
        <v>10</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90</v>
      </c>
      <c r="C120" s="37"/>
      <c r="D120" s="20"/>
      <c r="E120" s="41"/>
      <c r="F120" s="42"/>
      <c r="G120" s="22"/>
    </row>
    <row r="121" spans="1:7" ht="12.75">
      <c r="A121" s="17"/>
      <c r="B121" s="39" t="s">
        <v>88</v>
      </c>
      <c r="C121" s="37"/>
      <c r="D121" s="20" t="s">
        <v>10</v>
      </c>
      <c r="E121" s="41">
        <v>49.14634</v>
      </c>
      <c r="F121" s="42" t="e">
        <f>ROUND(#REF!*#REF!*E121,-1)</f>
        <v>#REF!</v>
      </c>
      <c r="G121" s="43" t="e">
        <f>C121*F121</f>
        <v>#REF!</v>
      </c>
    </row>
    <row r="122" spans="1:7" ht="12.75">
      <c r="A122" s="17"/>
      <c r="B122" s="39" t="s">
        <v>89</v>
      </c>
      <c r="C122" s="37"/>
      <c r="D122" s="20" t="s">
        <v>10</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91</v>
      </c>
      <c r="C124" s="37"/>
      <c r="D124" s="20"/>
      <c r="E124" s="41"/>
      <c r="F124" s="42"/>
      <c r="G124" s="22"/>
    </row>
    <row r="125" spans="1:7" ht="15.75">
      <c r="A125" s="17"/>
      <c r="B125" s="18"/>
      <c r="C125" s="37"/>
      <c r="D125" s="20" t="s">
        <v>7</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92</v>
      </c>
      <c r="C127" s="37"/>
      <c r="D127" s="20"/>
      <c r="E127" s="41"/>
      <c r="F127" s="42"/>
      <c r="G127" s="22"/>
    </row>
    <row r="128" spans="1:7" ht="15.75">
      <c r="A128" s="17"/>
      <c r="B128" s="18"/>
      <c r="C128" s="37"/>
      <c r="D128" s="20" t="s">
        <v>7</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93</v>
      </c>
      <c r="C130" s="37"/>
      <c r="D130" s="20"/>
      <c r="E130" s="41"/>
      <c r="F130" s="42"/>
      <c r="G130" s="22"/>
    </row>
    <row r="131" spans="1:7" ht="12.75">
      <c r="A131" s="17"/>
      <c r="B131" s="18"/>
      <c r="C131" s="37"/>
      <c r="D131" s="20" t="s">
        <v>10</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94</v>
      </c>
      <c r="C133" s="37"/>
      <c r="D133" s="20"/>
      <c r="E133" s="32"/>
      <c r="F133" s="38"/>
      <c r="G133" s="22"/>
    </row>
    <row r="134" spans="3:7" ht="12.75">
      <c r="C134" s="54"/>
      <c r="D134" s="5" t="s">
        <v>8</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95</v>
      </c>
      <c r="C136" s="37"/>
      <c r="D136" s="20"/>
      <c r="E136" s="32"/>
      <c r="F136" s="38"/>
      <c r="G136" s="22"/>
    </row>
    <row r="137" spans="3:7" ht="12.75">
      <c r="C137" s="54"/>
      <c r="D137" s="68" t="s">
        <v>96</v>
      </c>
      <c r="E137" s="41"/>
      <c r="G137" s="46" t="e">
        <f>ROUND(0.03*(SUM(G8:G134)),-1)</f>
        <v>#REF!</v>
      </c>
    </row>
    <row r="138" spans="1:7" ht="12.75">
      <c r="A138" s="17"/>
      <c r="B138" s="18"/>
      <c r="C138" s="37"/>
      <c r="D138" s="20"/>
      <c r="E138" s="32"/>
      <c r="F138" s="38"/>
      <c r="G138" s="22"/>
    </row>
    <row r="139" spans="1:7" ht="45.75" customHeight="1">
      <c r="A139" s="69">
        <f>COUNT($A$7:A138)+1</f>
        <v>33</v>
      </c>
      <c r="B139" s="48" t="s">
        <v>97</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98</v>
      </c>
      <c r="C142" s="72"/>
      <c r="D142" s="73"/>
      <c r="E142" s="71" t="s">
        <v>99</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Alenka Čadež kobol</cp:lastModifiedBy>
  <cp:lastPrinted>2018-03-29T11:07:20Z</cp:lastPrinted>
  <dcterms:created xsi:type="dcterms:W3CDTF">2007-03-07T06:54:00Z</dcterms:created>
  <dcterms:modified xsi:type="dcterms:W3CDTF">2018-10-02T11:26:31Z</dcterms:modified>
  <cp:category/>
  <cp:version/>
  <cp:contentType/>
  <cp:contentStatus/>
</cp:coreProperties>
</file>